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866" documentId="120_S{2AC9BD13-BADA-5192-A53E-5A8FF88502F6}" xr6:coauthVersionLast="47" xr6:coauthVersionMax="47" xr10:uidLastSave="{C6BA158F-6AFA-4802-84DA-EA9EE03629A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<sst xmlns="http://schemas.openxmlformats.org/spreadsheetml/2006/main" count="181511" uniqueCount="39132">
  <si>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</si>
  <si>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</si>
  <si>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</si>
  <si>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</si>
  <si>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</si>
  <si>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</si>
  <si>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</si>
  <si>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</si>
  <si>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</si>
  <si>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</si>
  <si>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</si>
  <si>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</si>
  <si>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</si>
  <si>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</si>
  <si>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</si>
  <si>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</si>
  <si>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</si>
  <si>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</si>
  <si>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</si>
  <si>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</si>
  <si>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</si>
  <si>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</si>
  <si>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</si>
  <si>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</si>
  <si>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</si>
  <si>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</si>
  <si>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</si>
  <si>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</si>
  <si>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</si>
  <si>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</si>
  <si>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</si>
  <si>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</si>
  <si>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</si>
  <si>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</si>
  <si>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</si>
  <si>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</si>
  <si>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</si>
  <si>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</si>
  <si>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</si>
  <si>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</si>
  <si>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</si>
  <si>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</si>
  <si>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</si>
  <si>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</si>
  <si>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</si>
  <si>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</si>
  <si>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</si>
  <si>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</si>
  <si>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</si>
  <si>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</si>
  <si>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</si>
  <si>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</si>
  <si>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</si>
  <si>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</si>
  <si>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</si>
  <si>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</si>
  <si>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</si>
  <si>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</si>
  <si>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</si>
  <si>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</si>
  <si>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</si>
  <si>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</si>
  <si>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</si>
  <si>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</si>
  <si>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</si>
  <si>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</si>
  <si>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</si>
  <si>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</si>
  <si>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</si>
  <si>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</si>
  <si>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</si>
  <si>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</si>
  <si>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</si>
  <si>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</si>
  <si>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</si>
  <si>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</si>
  <si>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</si>
  <si>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</si>
  <si>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</si>
  <si>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</si>
  <si>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</si>
  <si>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</si>
  <si>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</si>
  <si>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</si>
  <si>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</si>
  <si>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</si>
  <si>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</si>
  <si>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</si>
  <si>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</si>
  <si>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</si>
  <si>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</si>
  <si>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</si>
  <si>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</si>
  <si>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</si>
  <si>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</si>
  <si>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</si>
  <si>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</si>
  <si>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</si>
  <si>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</si>
  <si>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</si>
  <si>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</si>
  <si>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</si>
  <si>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</si>
  <si>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</si>
  <si>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</si>
  <si>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</si>
  <si>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</si>
  <si>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</si>
  <si>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</si>
  <si>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</si>
  <si>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</si>
  <si>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</si>
  <si>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</si>
  <si>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</si>
  <si>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</si>
  <si>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</si>
  <si>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</si>
  <si>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</si>
  <si>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</si>
  <si>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</si>
  <si>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</si>
  <si>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</si>
  <si>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</si>
  <si>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</si>
  <si>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</si>
  <si>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</si>
  <si>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</si>
  <si>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</si>
  <si>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</si>
  <si>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</si>
  <si>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</si>
  <si>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</si>
  <si>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</si>
  <si>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</si>
  <si>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</si>
  <si>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</si>
  <si>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</si>
  <si>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</si>
  <si>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</si>
  <si>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</si>
  <si>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</si>
  <si>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</si>
  <si>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</si>
  <si>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</si>
  <si>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</si>
  <si>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</si>
  <si>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</si>
  <si>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</si>
  <si>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</si>
  <si>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</si>
  <si>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</si>
  <si>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</si>
  <si>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</si>
  <si>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</si>
  <si>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</si>
  <si>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</si>
  <si>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</si>
  <si>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</si>
  <si>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</si>
  <si>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</si>
  <si>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</si>
  <si>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</si>
  <si>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</si>
  <si>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</si>
  <si>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</si>
  <si>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</si>
  <si>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</si>
  <si>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</si>
  <si>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</si>
  <si>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</si>
  <si>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</si>
  <si>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</si>
  <si>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</si>
  <si>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</si>
  <si>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</si>
  <si>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</si>
  <si>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</si>
  <si>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</si>
  <si>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</si>
  <si>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</si>
  <si>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</si>
  <si>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</si>
  <si>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</si>
  <si>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</si>
  <si>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</si>
  <si>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</si>
  <si>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</si>
  <si>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</si>
  <si>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</si>
  <si>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</si>
  <si>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</si>
  <si>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</si>
  <si>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</si>
  <si>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</si>
  <si>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</si>
  <si>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</si>
  <si>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</si>
  <si>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</si>
  <si>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</si>
  <si>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</si>
  <si>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</si>
  <si>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</si>
  <si>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</si>
  <si>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</si>
  <si>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</si>
  <si>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</si>
  <si>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</si>
  <si>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</si>
  <si>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</si>
  <si>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</si>
  <si>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</si>
  <si>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</si>
  <si>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</si>
  <si>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</si>
  <si>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</si>
  <si>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</si>
  <si>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</si>
  <si>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</si>
  <si>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</si>
  <si>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</si>
  <si>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</si>
  <si>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</si>
  <si>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</si>
  <si>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</si>
  <si>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</si>
  <si>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</si>
  <si>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</si>
  <si>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</si>
  <si>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</si>
  <si>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</si>
  <si>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</si>
  <si>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</si>
  <si>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</si>
  <si>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</si>
  <si>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</si>
  <si>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</si>
  <si>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</si>
  <si>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</si>
  <si>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</si>
  <si>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</si>
  <si>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</si>
  <si>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</si>
  <si>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</si>
  <si>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</si>
  <si>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</si>
  <si>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</si>
  <si>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</si>
  <si>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</si>
  <si>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</si>
  <si>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</si>
  <si>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</si>
  <si>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</si>
  <si>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</si>
  <si>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</si>
  <si>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</si>
  <si>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</si>
  <si>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</si>
  <si>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</si>
  <si>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</si>
  <si>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</si>
  <si>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</si>
  <si>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</si>
  <si>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</si>
  <si>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</si>
  <si>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</si>
  <si>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</si>
  <si>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</si>
  <si>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</si>
  <si>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</si>
  <si>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</si>
  <si>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</si>
  <si>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</si>
  <si>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</si>
  <si>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</si>
  <si>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</si>
  <si>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</si>
  <si>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</si>
  <si>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</si>
  <si>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</si>
  <si>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</si>
  <si>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</si>
  <si>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</si>
  <si>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</si>
  <si>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</si>
  <si>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</si>
  <si>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</si>
  <si>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</si>
  <si>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</si>
  <si>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</si>
  <si>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</si>
  <si>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</si>
  <si>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</si>
  <si>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</si>
  <si>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</si>
  <si>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</si>
  <si>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</si>
  <si>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</si>
  <si>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</si>
  <si>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</si>
  <si>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</si>
  <si>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</si>
  <si>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</si>
  <si>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</si>
  <si>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</si>
  <si>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</si>
  <si>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</si>
  <si>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</si>
  <si>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</si>
  <si>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</si>
  <si>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</si>
  <si>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</si>
  <si>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</si>
  <si>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</si>
  <si>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</si>
  <si>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</si>
  <si>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</si>
  <si>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</si>
  <si>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</si>
  <si>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</si>
  <si>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</si>
  <si>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</si>
  <si>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</si>
  <si>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</si>
  <si>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</si>
  <si>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</si>
  <si>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</si>
  <si>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</si>
  <si>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</si>
  <si>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</si>
  <si>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</si>
  <si>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</si>
  <si>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</si>
  <si>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</si>
  <si>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</si>
  <si>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</si>
  <si>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</si>
  <si>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</si>
  <si>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</si>
  <si>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</si>
  <si>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</si>
  <si>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</si>
  <si>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</si>
  <si>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</si>
  <si>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</si>
  <si>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</si>
  <si>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</si>
  <si>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</si>
  <si>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</si>
  <si>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</si>
  <si>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</si>
  <si>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</si>
  <si>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</si>
  <si>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</si>
  <si>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</si>
  <si>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</si>
  <si>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</si>
  <si>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</si>
  <si>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</si>
  <si>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</si>
  <si>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</si>
  <si>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</si>
  <si>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</si>
  <si>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</si>
  <si>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</si>
  <si>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</si>
  <si>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</si>
  <si>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</si>
  <si>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</si>
  <si>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</si>
  <si>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</si>
  <si>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</si>
  <si>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</si>
  <si>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</si>
  <si>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</si>
  <si>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</si>
  <si>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</si>
  <si>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</si>
  <si>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</si>
  <si>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</si>
  <si>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</si>
  <si>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</si>
  <si>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</si>
  <si>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</si>
  <si>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</si>
  <si>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</si>
  <si>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</si>
  <si>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</si>
  <si>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</si>
  <si>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</si>
  <si>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</si>
  <si>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</si>
  <si>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</si>
  <si>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</si>
  <si>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</si>
  <si>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</si>
  <si>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</si>
  <si>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</si>
  <si>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</si>
  <si>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</si>
  <si>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</si>
  <si>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</si>
  <si>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</si>
  <si>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</si>
  <si>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</si>
  <si>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</si>
  <si>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</si>
  <si>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</si>
  <si>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</si>
  <si>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</si>
  <si>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</si>
  <si>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</si>
  <si>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</si>
  <si>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</si>
  <si>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</si>
  <si>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</si>
  <si>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</si>
  <si>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</si>
  <si>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</si>
  <si>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</si>
  <si>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</si>
  <si>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</si>
  <si>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</si>
  <si>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</si>
  <si>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</si>
  <si>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</si>
  <si>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</si>
  <si>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</si>
  <si>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</si>
  <si>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</si>
  <si>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</si>
  <si>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</si>
  <si>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</si>
  <si>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</si>
  <si>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</si>
  <si>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</si>
  <si>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</si>
  <si>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</si>
  <si>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</si>
  <si>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</si>
  <si>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</si>
  <si>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</si>
  <si>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</si>
  <si>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</si>
  <si>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</si>
  <si>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</si>
  <si>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</si>
  <si>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</si>
  <si>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</si>
  <si>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</si>
  <si>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</si>
  <si>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</si>
  <si>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</si>
  <si>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</si>
  <si>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</si>
  <si>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</si>
  <si>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</si>
  <si>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</si>
  <si>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</si>
  <si>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</si>
  <si>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</si>
  <si>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</si>
  <si>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</si>
  <si>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</si>
  <si>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</si>
  <si>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</si>
  <si>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</si>
  <si>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</si>
  <si>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</si>
  <si>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</si>
  <si>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</si>
  <si>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</si>
  <si>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</si>
  <si>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</si>
  <si>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</si>
  <si>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</si>
  <si>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</si>
  <si>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</si>
  <si>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</si>
  <si>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</si>
  <si>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</si>
  <si>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</si>
  <si>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</si>
  <si>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</si>
  <si>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</si>
  <si>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</si>
  <si>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</si>
  <si>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</si>
  <si>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</si>
  <si>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</si>
  <si>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</si>
  <si>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</si>
  <si>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</si>
  <si>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</si>
  <si>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</si>
  <si>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</si>
  <si>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</si>
  <si>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</si>
  <si>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</si>
  <si>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</si>
  <si>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</si>
  <si>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</si>
  <si>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</si>
  <si>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</si>
  <si>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</si>
  <si>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</si>
  <si>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</si>
  <si>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</si>
  <si>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</si>
  <si>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</si>
  <si>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</si>
  <si>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</si>
  <si>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</si>
  <si>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</si>
  <si>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</si>
  <si>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</si>
  <si>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</si>
  <si>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</si>
  <si>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</si>
  <si>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</si>
  <si>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</si>
  <si>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</si>
  <si>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</si>
  <si>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</si>
  <si>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</si>
  <si>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</si>
  <si>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</si>
  <si>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</si>
  <si>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</si>
  <si>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</si>
  <si>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</si>
  <si>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</si>
  <si>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</si>
  <si>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</si>
  <si>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</si>
  <si>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</si>
  <si>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</si>
  <si>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</si>
  <si>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</si>
  <si>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</si>
  <si>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</si>
  <si>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</si>
  <si>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</si>
  <si>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</si>
  <si>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</si>
  <si>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</si>
  <si>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</si>
  <si>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</si>
  <si>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</si>
  <si>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</si>
  <si>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</si>
  <si>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</si>
  <si>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</si>
  <si>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</si>
  <si>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</si>
  <si>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</si>
  <si>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</si>
  <si>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</si>
  <si>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</si>
  <si>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</si>
  <si>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</si>
  <si>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</si>
  <si>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</si>
  <si>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</si>
  <si>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</si>
  <si>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</si>
  <si>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</si>
  <si>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</si>
  <si>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</si>
  <si>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</si>
  <si>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</si>
  <si>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</si>
  <si>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</si>
  <si>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</si>
  <si>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</si>
  <si>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</si>
  <si>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</si>
  <si>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</si>
  <si>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</si>
  <si>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</si>
  <si>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</si>
  <si>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</si>
  <si>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</si>
  <si>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</si>
  <si>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</si>
  <si>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</si>
  <si>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</si>
  <si>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</si>
  <si>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</si>
  <si>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</si>
  <si>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</si>
  <si>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</si>
  <si>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</si>
  <si>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</si>
  <si>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</si>
  <si>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</si>
  <si>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</si>
  <si>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</si>
  <si>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</si>
  <si>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</si>
  <si>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</si>
  <si>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</si>
  <si>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</si>
  <si>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</si>
  <si>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</si>
  <si>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</si>
  <si>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</si>
  <si>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</si>
  <si>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</si>
  <si>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</si>
  <si>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</si>
  <si>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</si>
  <si>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</si>
  <si>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</si>
  <si>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</si>
  <si>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</si>
  <si>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</si>
  <si>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</si>
  <si>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</si>
  <si>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</si>
  <si>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</si>
  <si>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</si>
  <si>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</si>
  <si>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</si>
  <si>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</si>
  <si>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</si>
  <si>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</si>
  <si>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</si>
  <si>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</si>
  <si>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</si>
  <si>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</si>
  <si>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</si>
  <si>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</si>
  <si>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</si>
  <si>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</si>
  <si>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</si>
  <si>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</si>
  <si>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</si>
  <si>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</si>
  <si>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</si>
  <si>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</si>
  <si>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</si>
  <si>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</si>
  <si>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</si>
  <si>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</si>
  <si>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</si>
  <si>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</si>
  <si>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</si>
  <si>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</si>
  <si>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</si>
  <si>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</si>
  <si>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</si>
  <si>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</si>
  <si>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</si>
  <si>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</si>
  <si>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</si>
  <si>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</si>
  <si>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</si>
  <si>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</si>
  <si>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</si>
  <si>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</si>
  <si>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</si>
  <si>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</si>
  <si>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</si>
  <si>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</si>
  <si>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</si>
  <si>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</si>
  <si>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</si>
  <si>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</si>
  <si>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</si>
  <si>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</si>
  <si>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</si>
  <si>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</si>
  <si>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</si>
  <si>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</si>
  <si>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</si>
  <si>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</si>
  <si>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</si>
  <si>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</si>
  <si>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</si>
  <si>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</si>
  <si>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</si>
  <si>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</si>
  <si>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</si>
  <si>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</si>
  <si>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</si>
  <si>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</si>
  <si>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</si>
  <si>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</si>
  <si>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</si>
  <si>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</si>
  <si>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</si>
  <si>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</si>
  <si>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</si>
  <si>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</si>
  <si>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</si>
  <si>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</si>
  <si>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</si>
  <si>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</si>
  <si>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</si>
  <si>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</si>
  <si>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</si>
  <si>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</si>
  <si>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</si>
  <si>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</si>
  <si>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</si>
  <si>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</si>
  <si>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</si>
  <si>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</si>
  <si>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</si>
  <si>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</si>
  <si>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</si>
  <si>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</si>
  <si>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</si>
  <si>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</si>
  <si>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</si>
  <si>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</si>
  <si>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</si>
  <si>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</si>
  <si>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</si>
  <si>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</si>
  <si>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</si>
  <si>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</si>
  <si>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</si>
  <si>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</si>
  <si>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</si>
  <si>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</si>
  <si>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</si>
  <si>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</si>
  <si>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</si>
  <si>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</si>
  <si>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</si>
  <si>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</si>
  <si>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</si>
  <si>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</si>
  <si>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</si>
  <si>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</si>
  <si>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</si>
  <si>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</si>
  <si>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</si>
  <si>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</si>
  <si>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</si>
  <si>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</si>
  <si>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</si>
  <si>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</si>
  <si>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</si>
  <si>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</si>
  <si>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</si>
  <si>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</si>
  <si>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</si>
  <si>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</si>
  <si>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</si>
  <si>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</si>
  <si>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</si>
  <si>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</si>
  <si>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</si>
  <si>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</si>
  <si>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</si>
  <si>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</si>
  <si>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</si>
  <si>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</si>
  <si>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</si>
  <si>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</si>
  <si>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</si>
  <si>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</si>
  <si>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</si>
  <si>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</si>
  <si>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</si>
  <si>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</si>
  <si>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</si>
  <si>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</si>
  <si>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</si>
  <si>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</si>
  <si>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</si>
  <si>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</si>
  <si>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</si>
  <si>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</si>
  <si>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</si>
  <si>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</si>
  <si>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</si>
  <si>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</si>
  <si>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</si>
  <si>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</si>
  <si>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</si>
  <si>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</si>
  <si>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</si>
  <si>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</si>
  <si>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</si>
  <si>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</si>
  <si>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</si>
  <si>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</si>
  <si>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</si>
  <si>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</si>
  <si>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</si>
  <si>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</si>
  <si>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</si>
  <si>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</si>
  <si>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</si>
  <si>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</si>
  <si>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</si>
  <si>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</si>
  <si>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</si>
  <si>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</si>
  <si>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</si>
  <si>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</si>
  <si>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</si>
  <si>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</si>
  <si>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</si>
  <si>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</si>
  <si>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</si>
  <si>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</si>
  <si>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</si>
  <si>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</si>
  <si>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</si>
  <si>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</si>
  <si>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</si>
  <si>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</si>
  <si>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</si>
  <si>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</si>
  <si>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</si>
  <si>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</si>
  <si>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</si>
  <si>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</si>
  <si>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</si>
  <si>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</si>
  <si>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</si>
  <si>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</si>
  <si>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</si>
  <si>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</si>
  <si>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</si>
  <si>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</si>
  <si>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</si>
  <si>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</si>
  <si>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</si>
  <si>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</si>
  <si>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</si>
  <si>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</si>
  <si>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</si>
  <si>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</si>
  <si>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</si>
  <si>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</si>
  <si>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</si>
  <si>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</si>
  <si>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</si>
  <si>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</si>
  <si>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</si>
  <si>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</si>
  <si>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</si>
  <si>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</si>
  <si>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</si>
  <si>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</si>
  <si>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</si>
  <si>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</si>
  <si>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</si>
  <si>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</si>
  <si>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</si>
  <si>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</si>
  <si>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</si>
  <si>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</si>
  <si>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</si>
  <si>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</si>
  <si>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</si>
  <si>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</si>
  <si>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</si>
  <si>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</si>
  <si>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</si>
  <si>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</si>
  <si>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</si>
  <si>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</si>
  <si>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</si>
  <si>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</si>
  <si>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</si>
  <si>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</si>
  <si>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</si>
  <si>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</si>
  <si>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</si>
  <si>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</si>
  <si>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</si>
  <si>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</si>
  <si>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</si>
  <si>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</si>
  <si>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</si>
  <si>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</si>
  <si>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</si>
  <si>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</si>
  <si>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</si>
  <si>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</si>
  <si>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</si>
  <si>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</si>
  <si>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</si>
  <si>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</si>
  <si>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</si>
  <si>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</si>
  <si>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</si>
  <si>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</si>
  <si>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</si>
  <si>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</si>
  <si>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</si>
  <si>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</si>
  <si>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</si>
  <si>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</si>
  <si>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</si>
  <si>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</si>
  <si>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</si>
  <si>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</si>
  <si>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</si>
  <si>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</si>
  <si>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</si>
  <si>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</si>
  <si>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</si>
  <si>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</si>
  <si>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</si>
  <si>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</si>
  <si>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</si>
  <si>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</si>
  <si>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</si>
  <si>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</si>
  <si>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</si>
  <si>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</si>
  <si>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</si>
  <si>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</si>
  <si>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</si>
  <si>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</si>
  <si>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</si>
  <si>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</si>
  <si>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</si>
  <si>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</si>
  <si>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</si>
  <si>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</si>
  <si>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</si>
  <si>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</si>
  <si>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</si>
  <si>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</si>
  <si>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</si>
  <si>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</si>
  <si>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</si>
  <si>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</si>
  <si>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</si>
  <si>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</si>
  <si>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</si>
  <si>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</si>
  <si>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</si>
  <si>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</si>
  <si>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</si>
  <si>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</si>
  <si>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</si>
  <si>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</si>
  <si>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</si>
  <si>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</si>
  <si>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</si>
  <si>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</si>
  <si>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</si>
  <si>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</si>
  <si>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</si>
  <si>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</si>
  <si>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</si>
  <si>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</si>
  <si>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</si>
  <si>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</si>
  <si>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</si>
  <si>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</si>
  <si>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</si>
  <si>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</si>
  <si>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</si>
  <si>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</si>
  <si>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</si>
  <si>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</si>
  <si>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</si>
  <si>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</si>
  <si>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</si>
  <si>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</si>
  <si>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</si>
  <si>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</si>
  <si>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</si>
  <si>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</si>
  <si>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</si>
  <si>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</si>
  <si>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</si>
  <si>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</si>
  <si>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</si>
  <si>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</si>
  <si>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</si>
  <si>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</si>
  <si>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</si>
  <si>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</si>
  <si>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</si>
  <si>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</si>
  <si>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</si>
  <si>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</si>
  <si>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</si>
  <si>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</si>
  <si>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</si>
  <si>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</si>
  <si>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</si>
  <si>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</si>
  <si>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</si>
  <si>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</si>
  <si>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</si>
  <si>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</si>
  <si>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</si>
  <si>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</si>
  <si>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</si>
  <si>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</si>
  <si>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</si>
  <si>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</si>
  <si>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</si>
  <si>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</si>
  <si>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</si>
  <si>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</si>
  <si>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</si>
  <si>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</si>
  <si>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</si>
  <si>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</si>
  <si>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</si>
  <si>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</si>
  <si>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</si>
  <si>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</si>
  <si>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</si>
  <si>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</si>
  <si>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</si>
  <si>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</si>
  <si>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</si>
  <si>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</si>
  <si>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</si>
  <si>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</si>
  <si>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</si>
  <si>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</si>
  <si>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</si>
  <si>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</si>
  <si>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</si>
  <si>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</si>
  <si>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</si>
  <si>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</si>
  <si>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</si>
  <si>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</si>
  <si>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</si>
  <si>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</si>
  <si>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</si>
  <si>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</si>
  <si>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</si>
  <si>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</si>
  <si>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</si>
  <si>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</si>
  <si>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</si>
  <si>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</si>
  <si>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</si>
  <si>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</si>
  <si>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</si>
  <si>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</si>
  <si>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</si>
  <si>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</si>
  <si>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</si>
  <si>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</si>
  <si>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</si>
  <si>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</si>
  <si>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</si>
  <si>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</si>
  <si>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</si>
  <si>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</si>
  <si>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</si>
  <si>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</si>
  <si>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</si>
  <si>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</si>
  <si>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</si>
  <si>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</si>
  <si>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</si>
  <si>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</si>
  <si>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</si>
  <si>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</si>
  <si>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</si>
  <si>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</si>
  <si>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</si>
  <si>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</si>
  <si>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</si>
  <si>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</si>
  <si>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</si>
  <si>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</si>
  <si>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</si>
  <si>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</si>
  <si>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</si>
  <si>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</si>
  <si>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</si>
  <si>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</si>
  <si>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</si>
  <si>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</si>
  <si>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</si>
  <si>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</si>
  <si>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</si>
  <si>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</si>
  <si>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</si>
  <si>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</si>
  <si>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</si>
  <si>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</si>
  <si>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</si>
  <si>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</si>
  <si>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</si>
  <si>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</si>
  <si>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</si>
  <si>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</si>
  <si>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</si>
  <si>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</si>
  <si>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</si>
  <si>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</si>
  <si>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</si>
  <si>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</si>
  <si>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</si>
  <si>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</si>
  <si>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</si>
  <si>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</si>
  <si>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</si>
  <si>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</si>
  <si>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</si>
  <si>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</si>
  <si>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</si>
  <si>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</si>
  <si>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</si>
  <si>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</si>
  <si>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</si>
  <si>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</si>
  <si>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</si>
  <si>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</si>
  <si>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</si>
  <si>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</si>
  <si>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</si>
  <si>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</si>
  <si>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</si>
  <si>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</si>
  <si>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</si>
  <si>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</si>
  <si>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</si>
  <si>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</si>
  <si>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</si>
  <si>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</si>
  <si>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</si>
  <si>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</si>
  <si>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</si>
  <si>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</si>
  <si>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</si>
  <si>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</si>
  <si>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</si>
  <si>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</si>
  <si>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</si>
  <si>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</si>
  <si>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</si>
  <si>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</si>
  <si>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</si>
  <si>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</si>
  <si>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</si>
  <si>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</si>
  <si>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</si>
  <si>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</si>
  <si>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</si>
  <si>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</si>
  <si>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</si>
  <si>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</si>
  <si>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</si>
  <si>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</si>
  <si>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</si>
  <si>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</si>
  <si>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</si>
  <si>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</si>
  <si>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</si>
  <si>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</si>
  <si>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</si>
  <si>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</si>
  <si>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</si>
  <si>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</si>
  <si>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</si>
  <si>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</si>
  <si>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</si>
  <si>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</si>
  <si>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</si>
  <si>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</si>
  <si>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</si>
  <si>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</si>
  <si>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</si>
  <si>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</si>
  <si>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</si>
  <si>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</si>
  <si>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</si>
  <si>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</si>
  <si>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</si>
  <si>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</si>
  <si>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</si>
  <si>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</si>
  <si>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</si>
  <si>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</si>
  <si>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</si>
  <si>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</si>
  <si>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</si>
  <si>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</si>
  <si>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</si>
  <si>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</si>
  <si>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</si>
  <si>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</si>
  <si>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</si>
  <si>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</si>
  <si>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</si>
  <si>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</si>
  <si>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</si>
  <si>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</si>
  <si>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</si>
  <si>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</si>
  <si>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</si>
  <si>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</si>
  <si>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</si>
  <si>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</si>
  <si>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</si>
  <si>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</si>
  <si>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</si>
  <si>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</si>
  <si>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</si>
  <si>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</si>
  <si>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</si>
  <si>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</si>
  <si>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</si>
  <si>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</si>
  <si>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</si>
  <si>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</si>
  <si>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</si>
  <si>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</si>
  <si>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</si>
  <si>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</si>
  <si>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</si>
  <si>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</si>
  <si>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</si>
  <si>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</si>
  <si>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</si>
  <si>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</si>
  <si>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</si>
  <si>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</si>
  <si>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</si>
  <si>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</si>
  <si>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</si>
  <si>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</si>
  <si>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</si>
  <si>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</si>
  <si>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</si>
  <si>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</si>
  <si>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</si>
  <si>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</si>
  <si>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</si>
  <si>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</si>
  <si>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</si>
  <si>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</si>
  <si>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</si>
  <si>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</si>
  <si>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</si>
  <si>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</si>
  <si>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</si>
  <si>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</si>
  <si>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</si>
  <si>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</si>
  <si>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</si>
  <si>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</si>
  <si>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</si>
  <si>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</si>
  <si>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</si>
  <si>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</si>
  <si>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</si>
  <si>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</si>
  <si>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</si>
  <si>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</si>
  <si>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</si>
  <si>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</si>
  <si>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</si>
  <si>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</si>
  <si>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</si>
  <si>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</si>
  <si>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</si>
  <si>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</si>
  <si>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</si>
  <si>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</si>
  <si>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</si>
  <si>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</si>
  <si>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</si>
  <si>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</si>
  <si>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</si>
  <si>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</si>
  <si>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</si>
  <si>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</si>
  <si>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</si>
  <si>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</si>
  <si>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</si>
  <si>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</si>
  <si>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</si>
  <si>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</si>
  <si>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</si>
  <si>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</si>
  <si>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</si>
  <si>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</si>
  <si>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</si>
  <si>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</si>
  <si>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</si>
  <si>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</si>
  <si>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</si>
  <si>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</si>
  <si>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</si>
  <si>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</si>
  <si>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</si>
  <si>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</si>
  <si>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</si>
  <si>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</si>
  <si>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</si>
  <si>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</si>
  <si>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</si>
  <si>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</si>
  <si>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</si>
  <si>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</si>
  <si>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</si>
  <si>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</si>
  <si>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</si>
  <si>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</si>
  <si>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</si>
  <si>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</si>
  <si>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</si>
  <si>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</si>
  <si>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</si>
  <si>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</si>
  <si>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</si>
  <si>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</si>
  <si>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</si>
  <si>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</si>
  <si>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</si>
  <si>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</si>
  <si>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</si>
  <si>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</si>
  <si>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</si>
  <si>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</si>
  <si>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</si>
  <si>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</si>
  <si>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</si>
  <si>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</si>
  <si>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</si>
  <si>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</si>
  <si>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</si>
  <si>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</si>
  <si>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</si>
  <si>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</si>
  <si>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</si>
  <si>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</si>
  <si>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</si>
  <si>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</si>
  <si>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</si>
  <si>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</si>
  <si>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</si>
  <si>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</si>
  <si>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</si>
  <si>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</si>
  <si>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</si>
  <si>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</si>
  <si>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</si>
  <si>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</si>
  <si>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</si>
  <si>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</si>
  <si>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</si>
  <si>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</si>
  <si>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</si>
  <si>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</si>
  <si>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</si>
  <si>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</si>
  <si>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</si>
  <si>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</si>
  <si>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</si>
  <si>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</si>
  <si>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</si>
  <si>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</si>
  <si>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</si>
  <si>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</si>
  <si>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</si>
  <si>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</si>
  <si>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</si>
  <si>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</si>
  <si>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</si>
  <si>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</si>
  <si>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</si>
  <si>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</si>
  <si>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</si>
  <si>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</si>
  <si>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</si>
  <si>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</si>
  <si>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</si>
  <si>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</si>
  <si>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</si>
  <si>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</si>
  <si>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</si>
  <si>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</si>
  <si>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</si>
  <si>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</si>
  <si>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</si>
  <si>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</si>
  <si>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</si>
  <si>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</si>
  <si>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</si>
  <si>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</si>
  <si>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</si>
  <si>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</si>
  <si>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</si>
  <si>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</si>
  <si>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</si>
  <si>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</si>
  <si>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</si>
  <si>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</si>
  <si>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</si>
  <si>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</si>
  <si>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</si>
  <si>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</si>
  <si>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</si>
  <si>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</si>
  <si>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</si>
  <si>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</si>
  <si>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</si>
  <si>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</si>
  <si>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</si>
  <si>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</si>
  <si>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</si>
  <si>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</si>
  <si>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</si>
  <si>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</si>
  <si>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</si>
  <si>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</si>
  <si>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</si>
  <si>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</si>
  <si>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</si>
  <si>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</si>
  <si>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</si>
  <si>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</si>
  <si>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</si>
  <si>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</si>
  <si>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</si>
  <si>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</si>
  <si>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</si>
  <si>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</si>
  <si>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</si>
  <si>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</si>
  <si>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</si>
  <si>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</si>
  <si>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</si>
  <si>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</si>
  <si>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</si>
  <si>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</si>
  <si>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</si>
  <si>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</si>
  <si>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</si>
  <si>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</si>
  <si>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</si>
  <si>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</si>
  <si>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</si>
  <si>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</si>
  <si>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</si>
  <si>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</si>
  <si>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</si>
  <si>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</si>
  <si>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</si>
  <si>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</si>
  <si>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</si>
  <si>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</si>
  <si>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</si>
  <si>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</si>
  <si>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</si>
  <si>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</si>
  <si>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</si>
  <si>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</si>
  <si>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</si>
  <si>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</si>
  <si>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</si>
  <si>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</si>
  <si>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</si>
  <si>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</si>
  <si>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</si>
  <si>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</si>
  <si>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</si>
  <si>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</si>
  <si>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</si>
  <si>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</si>
  <si>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</si>
  <si>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</si>
  <si>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</si>
  <si>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</si>
  <si>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</si>
  <si>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</si>
  <si>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</si>
  <si>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</si>
  <si>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</si>
  <si>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</si>
  <si>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</si>
  <si>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</si>
  <si>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</si>
  <si>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</si>
  <si>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</si>
  <si>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</si>
  <si>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</si>
  <si>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</si>
  <si>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</si>
  <si>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</si>
  <si>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</si>
  <si>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</si>
  <si>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</si>
  <si>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</si>
  <si>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</si>
  <si>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</si>
  <si>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</si>
  <si>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</si>
  <si>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</si>
  <si>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</si>
  <si>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</si>
  <si>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</si>
  <si>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</si>
  <si>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</si>
  <si>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</si>
  <si>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</si>
  <si>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</si>
  <si>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</si>
  <si>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</si>
  <si>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</si>
  <si>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</si>
  <si>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</si>
  <si>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</si>
  <si>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</si>
  <si>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</si>
  <si>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</si>
  <si>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</si>
  <si>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</si>
  <si>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</si>
  <si>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</si>
  <si>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</si>
  <si>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</si>
  <si>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</si>
  <si>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</si>
  <si>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</si>
  <si>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</si>
  <si>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</si>
  <si>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</si>
  <si>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</si>
  <si>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</si>
  <si>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</si>
  <si>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</si>
  <si>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</si>
  <si>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</si>
  <si>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</si>
  <si>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</si>
  <si>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</si>
  <si>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</si>
  <si>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</si>
  <si>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</si>
  <si>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</si>
  <si>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</si>
  <si>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</si>
  <si>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</si>
  <si>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</si>
  <si>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</si>
  <si>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</si>
  <si>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</si>
  <si>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</si>
  <si>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</si>
  <si>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</si>
  <si>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</si>
  <si>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</si>
  <si>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</si>
  <si>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</si>
  <si>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</si>
  <si>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</si>
  <si>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</si>
  <si>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</si>
  <si>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</si>
  <si>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</si>
  <si>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</si>
  <si>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</si>
  <si>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</si>
  <si>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</si>
  <si>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</si>
  <si>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</si>
  <si>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</si>
  <si>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</si>
  <si>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</si>
  <si>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</si>
  <si>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</si>
  <si>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</si>
  <si>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</si>
  <si>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</si>
  <si>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</si>
  <si>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</si>
  <si>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</si>
  <si>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</si>
  <si>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</si>
  <si>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</si>
  <si>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</si>
  <si>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</si>
  <si>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</si>
  <si>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</si>
  <si>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</si>
  <si>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</si>
  <si>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</si>
  <si>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</si>
  <si>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</si>
  <si>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</si>
  <si>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</si>
  <si>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</si>
  <si>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</si>
  <si>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</si>
  <si>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</si>
  <si>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</si>
  <si>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</si>
  <si>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</si>
  <si>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</si>
  <si>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</si>
  <si>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</si>
  <si>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</si>
  <si>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</si>
  <si>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</si>
  <si>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</si>
  <si>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</si>
  <si>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</si>
  <si>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</si>
  <si>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</si>
  <si>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</si>
  <si>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</si>
  <si>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</si>
  <si>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</si>
  <si>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</si>
  <si>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</si>
  <si>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</si>
  <si>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</si>
  <si>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</si>
  <si>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</si>
  <si>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</si>
  <si>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</si>
  <si>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</si>
  <si>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</si>
  <si>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</si>
  <si>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</si>
  <si>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</si>
  <si>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</si>
  <si>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</si>
  <si>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</si>
  <si>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</si>
  <si>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</si>
  <si>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</si>
  <si>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</si>
  <si>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</si>
  <si>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</si>
  <si>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</si>
  <si>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</si>
  <si>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</si>
  <si>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</si>
  <si>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</si>
  <si>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</si>
  <si>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</si>
  <si>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</si>
  <si>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</si>
  <si>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</si>
  <si>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</si>
  <si>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</si>
  <si>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</si>
  <si>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</si>
  <si>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</si>
  <si>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</si>
  <si>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</si>
  <si>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</si>
  <si>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</si>
  <si>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</si>
  <si>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</si>
  <si>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</si>
  <si>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</si>
  <si>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</si>
  <si>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</si>
  <si>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</si>
  <si>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</si>
  <si>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</si>
  <si>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</si>
  <si>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</si>
  <si>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</si>
  <si>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</si>
  <si>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</si>
  <si>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</si>
  <si>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</si>
  <si>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</si>
  <si>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</si>
  <si>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</si>
  <si>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</si>
  <si>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</si>
  <si>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</si>
  <si>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</si>
  <si>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</si>
  <si>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</si>
  <si>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</si>
  <si>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</si>
  <si>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</si>
  <si>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</si>
  <si>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</si>
  <si>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</si>
  <si>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</si>
  <si>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</si>
  <si>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</si>
  <si>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</si>
  <si>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</si>
  <si>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</si>
  <si>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</si>
  <si>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</si>
  <si>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</si>
  <si>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</si>
  <si>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</si>
  <si>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</si>
  <si>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</si>
  <si>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</si>
  <si>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</si>
  <si>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</si>
  <si>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</si>
  <si>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</si>
  <si>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</si>
  <si>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</si>
  <si>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</si>
  <si>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</si>
  <si>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</si>
  <si>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</si>
  <si>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</si>
  <si>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</si>
  <si>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</si>
  <si>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</si>
  <si>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</si>
  <si>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</si>
  <si>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</si>
  <si>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</si>
  <si>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</si>
  <si>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</si>
  <si>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</si>
  <si>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</si>
  <si>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</si>
  <si>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</si>
  <si>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</si>
  <si>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</si>
  <si>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</si>
  <si>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</si>
  <si>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</si>
  <si>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</si>
  <si>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</si>
  <si>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</si>
  <si>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</si>
  <si>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</si>
  <si>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</si>
  <si>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</si>
  <si>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</si>
  <si>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</si>
  <si>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</si>
  <si>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</si>
  <si>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</si>
  <si>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</si>
  <si>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</si>
  <si>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</si>
  <si>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</si>
  <si>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</si>
  <si>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</si>
  <si>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</si>
  <si>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</si>
  <si>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</si>
  <si>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</si>
  <si>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</si>
  <si>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</si>
  <si>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</si>
  <si>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</si>
  <si>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</si>
  <si>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</si>
  <si>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</si>
  <si>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</si>
  <si>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</si>
  <si>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</si>
  <si>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</si>
  <si>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</si>
  <si>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</si>
  <si>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</si>
  <si>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</si>
  <si>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</si>
  <si>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</si>
  <si>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</si>
  <si>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</si>
  <si>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</si>
  <si>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</si>
  <si>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</si>
  <si>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</si>
  <si>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</si>
  <si>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</si>
  <si>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</si>
  <si>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</si>
  <si>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</si>
  <si>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</si>
  <si>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</si>
  <si>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</si>
  <si>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</si>
  <si>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</si>
  <si>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</si>
  <si>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</si>
  <si>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</si>
  <si>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</si>
  <si>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</si>
  <si>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</si>
  <si>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</si>
  <si>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</si>
  <si>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</si>
  <si>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</si>
  <si>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</si>
  <si>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</si>
  <si>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</si>
  <si>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</si>
  <si>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</si>
  <si>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</si>
  <si>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</si>
  <si>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</si>
  <si>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</si>
  <si>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</si>
  <si>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</si>
  <si>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</si>
  <si>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</si>
  <si>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</si>
  <si>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</si>
  <si>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</si>
  <si>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</si>
  <si>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</si>
  <si>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</si>
  <si>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</si>
  <si>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</si>
  <si>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</si>
  <si>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</si>
  <si>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</si>
  <si>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</si>
  <si>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</si>
  <si>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</si>
  <si>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</si>
  <si>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</si>
  <si>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</si>
  <si>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</si>
  <si>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</si>
  <si>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</si>
  <si>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</si>
  <si>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</si>
  <si>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</si>
  <si>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</si>
  <si>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</si>
  <si>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</si>
  <si>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</si>
  <si>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</si>
  <si>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</si>
  <si>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</si>
  <si>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</si>
  <si>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</si>
  <si>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</si>
  <si>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</si>
  <si>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</si>
  <si>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</si>
  <si>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</si>
  <si>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</si>
  <si>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</si>
  <si>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</si>
  <si>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</si>
  <si>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</si>
  <si>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</si>
  <si>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</si>
  <si>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</si>
  <si>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</si>
  <si>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</si>
  <si>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</si>
  <si>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</si>
  <si>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</si>
  <si>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</si>
  <si>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</si>
  <si>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</si>
  <si>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</si>
  <si>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</si>
  <si>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</si>
  <si>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</si>
  <si>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</si>
  <si>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</si>
  <si>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</si>
  <si>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</si>
  <si>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</si>
  <si>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</si>
  <si>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</si>
  <si>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</si>
  <si>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</si>
  <si>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</si>
  <si>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</si>
  <si>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</si>
  <si>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</si>
  <si>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</si>
  <si>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</si>
  <si>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</si>
  <si>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</si>
  <si>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</si>
  <si>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</si>
  <si>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</si>
  <si>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</si>
  <si>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</si>
  <si>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</si>
  <si>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</si>
  <si>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</si>
  <si>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</si>
  <si>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</si>
  <si>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</si>
  <si>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</si>
  <si>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</si>
  <si>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</si>
  <si>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</si>
  <si>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</si>
  <si>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</si>
  <si>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</si>
  <si>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</si>
  <si>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</si>
  <si>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</si>
  <si>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</si>
  <si>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</si>
  <si>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</si>
  <si>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</si>
  <si>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</si>
  <si>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</si>
  <si>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</si>
  <si>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</si>
  <si>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</si>
  <si>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</si>
  <si>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</si>
  <si>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</si>
  <si>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</si>
  <si>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</si>
  <si>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</si>
  <si>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</si>
  <si>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</si>
  <si>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</si>
  <si>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</si>
  <si>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</si>
  <si>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</si>
  <si>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</si>
  <si>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</si>
  <si>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</si>
  <si>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</si>
  <si>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</si>
  <si>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</si>
  <si>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</si>
  <si>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</si>
  <si>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</si>
  <si>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</si>
  <si>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</si>
  <si>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</si>
  <si>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</si>
  <si>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</si>
  <si>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</si>
  <si>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</si>
  <si>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</si>
  <si>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</si>
  <si>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</si>
  <si>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</si>
  <si>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</si>
  <si>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</si>
  <si>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</si>
  <si>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</si>
  <si>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</si>
  <si>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</si>
  <si>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</si>
  <si>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</si>
  <si>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</si>
  <si>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</si>
  <si>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</si>
  <si>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</si>
  <si>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</si>
  <si>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</si>
  <si>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</si>
  <si>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</si>
  <si>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</si>
  <si>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</si>
  <si>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</si>
  <si>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</si>
  <si>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</si>
  <si>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</si>
  <si>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</si>
  <si>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</si>
  <si>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</si>
  <si>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</si>
  <si>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</si>
  <si>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</si>
  <si>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</si>
  <si>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</si>
  <si>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</si>
  <si>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</si>
  <si>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</si>
  <si>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</si>
  <si>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</si>
  <si>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</si>
  <si>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</si>
  <si>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</si>
  <si>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</si>
  <si>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</si>
  <si>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</si>
  <si>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</si>
  <si>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</si>
  <si>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</si>
  <si>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</si>
  <si>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</si>
  <si>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</si>
  <si>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</si>
  <si>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</si>
  <si>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</si>
  <si>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</si>
  <si>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</si>
  <si>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</si>
  <si>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</si>
  <si>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</si>
  <si>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</si>
  <si>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</si>
  <si>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</si>
  <si>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</si>
  <si>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</si>
  <si>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</si>
  <si>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</si>
  <si>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</si>
  <si>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</si>
  <si>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</si>
  <si>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</si>
  <si>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</si>
  <si>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</si>
  <si>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</si>
  <si>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</si>
  <si>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</si>
  <si>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</si>
  <si>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</si>
  <si>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</si>
  <si>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</si>
  <si>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</si>
  <si>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</si>
  <si>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</si>
  <si>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</si>
  <si>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</si>
  <si>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</si>
  <si>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</si>
  <si>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</si>
  <si>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</si>
  <si>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</si>
  <si>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</si>
  <si>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</si>
  <si>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</si>
  <si>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</si>
  <si>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</si>
  <si>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</si>
  <si>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</si>
  <si>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</si>
  <si>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</si>
  <si>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</si>
  <si>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</si>
  <si>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</si>
  <si>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</si>
  <si>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</si>
  <si>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</si>
  <si>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</si>
  <si>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</si>
  <si>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</si>
  <si>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</si>
  <si>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</si>
  <si>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</si>
  <si>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</si>
  <si>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</si>
  <si>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</si>
  <si>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</si>
  <si>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</si>
  <si>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</si>
  <si>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</si>
  <si>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</si>
  <si>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</si>
  <si>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</si>
  <si>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</si>
  <si>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</si>
  <si>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</si>
  <si>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</si>
  <si>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</si>
  <si>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</si>
  <si>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</si>
  <si>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</si>
  <si>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</si>
  <si>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</si>
  <si>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</si>
  <si>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</si>
  <si>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</si>
  <si>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</si>
  <si>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</si>
  <si>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</si>
  <si>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</si>
  <si>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</si>
  <si>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</si>
  <si>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</si>
  <si>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</si>
  <si>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</si>
  <si>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</si>
  <si>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</si>
  <si>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</si>
  <si>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</si>
  <si>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</si>
  <si>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</si>
  <si>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</si>
  <si>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</si>
  <si>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</si>
  <si>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</si>
  <si>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</si>
  <si>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</si>
  <si>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</si>
  <si>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</si>
  <si>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</si>
  <si>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</si>
  <si>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</si>
  <si>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</si>
  <si>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</si>
  <si>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</si>
  <si>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</si>
  <si>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</si>
  <si>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</si>
  <si>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</si>
  <si>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</si>
  <si>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</si>
  <si>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</si>
  <si>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</si>
  <si>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</si>
  <si>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</si>
  <si>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</si>
  <si>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</si>
  <si>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</si>
  <si>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</si>
  <si>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</si>
  <si>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</si>
  <si>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</si>
  <si>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</si>
  <si>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</si>
  <si>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</si>
  <si>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</si>
  <si>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</si>
  <si>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</si>
  <si>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</si>
  <si>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</si>
  <si>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</si>
  <si>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</si>
  <si>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</si>
  <si>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</si>
  <si>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</si>
  <si>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</si>
  <si>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</si>
  <si>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</si>
  <si>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</si>
  <si>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</si>
  <si>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</si>
  <si>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</si>
  <si>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</si>
  <si>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</si>
  <si>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</si>
  <si>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</si>
  <si>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</si>
  <si>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</si>
  <si>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</si>
  <si>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</si>
  <si>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</si>
  <si>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</si>
  <si>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</si>
  <si>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</si>
  <si>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</si>
  <si>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</si>
  <si>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</si>
  <si>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</si>
  <si>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</si>
  <si>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</si>
  <si>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</si>
  <si>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</si>
  <si>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</si>
  <si>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</si>
  <si>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</si>
  <si>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</si>
  <si>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</si>
  <si>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</si>
  <si>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</si>
  <si>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</si>
  <si>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</si>
  <si>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</si>
  <si>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</si>
  <si>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</si>
  <si>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</si>
  <si>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</si>
  <si>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</si>
  <si>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</si>
  <si>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</si>
  <si>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</si>
  <si>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</si>
  <si>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</si>
  <si>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</si>
  <si>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</si>
  <si>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</si>
  <si>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</si>
  <si>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</si>
  <si>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</si>
  <si>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</si>
  <si>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</si>
  <si>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</si>
  <si>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</si>
  <si>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</si>
  <si>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</si>
  <si>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</si>
  <si>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</si>
  <si>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</si>
  <si>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</si>
  <si>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</si>
  <si>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</si>
  <si>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</si>
  <si>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</si>
  <si>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</si>
  <si>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</si>
  <si>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</si>
  <si>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</si>
  <si>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</si>
  <si>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</si>
  <si>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</si>
  <si>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</si>
  <si>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</si>
  <si>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</si>
  <si>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</si>
  <si>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</si>
  <si>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</si>
  <si>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</si>
  <si>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</si>
  <si>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</si>
  <si>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</si>
  <si>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</si>
  <si>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</si>
  <si>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</si>
  <si>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</si>
  <si>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</si>
  <si>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</si>
  <si>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</si>
  <si>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</si>
  <si>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</si>
  <si>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</si>
  <si>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</si>
  <si>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</si>
  <si>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</si>
  <si>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</si>
  <si>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</si>
  <si>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</si>
  <si>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</si>
  <si>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</si>
  <si>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</si>
  <si>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</si>
  <si>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</si>
  <si>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</si>
  <si>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</si>
  <si>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</si>
  <si>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</si>
  <si>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</si>
  <si>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</si>
  <si>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</si>
  <si>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</si>
  <si>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</si>
  <si>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</si>
  <si>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</si>
  <si>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</si>
  <si>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</si>
  <si>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</si>
  <si>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</si>
  <si>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</si>
  <si>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</si>
  <si>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</si>
  <si>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</si>
  <si>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</si>
  <si>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</si>
  <si>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</si>
  <si>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</si>
  <si>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</si>
  <si>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</si>
  <si>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</si>
  <si>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</si>
  <si>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</si>
  <si>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</si>
  <si>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</si>
  <si>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</si>
  <si>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</si>
  <si>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</si>
  <si>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</si>
  <si>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</si>
  <si>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</si>
  <si>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</si>
  <si>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</si>
  <si>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</si>
  <si>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</si>
  <si>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</si>
  <si>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</si>
  <si>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</si>
  <si>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</si>
  <si>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</si>
  <si>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</si>
  <si>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</si>
  <si>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</si>
  <si>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</si>
  <si>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</si>
  <si>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</si>
  <si>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</si>
  <si>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</si>
  <si>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</si>
  <si>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</si>
  <si>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</si>
  <si>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</si>
  <si>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</si>
  <si>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</si>
  <si>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</si>
  <si>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</si>
  <si>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</si>
  <si>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</si>
  <si>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</si>
  <si>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</si>
  <si>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</si>
  <si>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</si>
  <si>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</si>
  <si>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</si>
  <si>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</si>
  <si>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</si>
  <si>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</si>
  <si>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</si>
  <si>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</si>
  <si>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</si>
  <si>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</si>
  <si>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</si>
  <si>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</si>
  <si>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</si>
  <si>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</si>
  <si>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</si>
  <si>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</si>
  <si>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</si>
  <si>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</si>
  <si>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</si>
  <si>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</si>
  <si>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</si>
  <si>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</si>
  <si>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</si>
  <si>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</si>
  <si>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</si>
  <si>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</si>
  <si>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</si>
  <si>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</si>
  <si>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</si>
  <si>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</si>
  <si>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</si>
  <si>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</si>
  <si>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</si>
  <si>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</si>
  <si>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</si>
  <si>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</si>
  <si>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</si>
  <si>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</si>
  <si>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</si>
  <si>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</si>
  <si>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</si>
  <si>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</si>
  <si>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</si>
  <si>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</si>
  <si>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</si>
  <si>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</si>
  <si>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</si>
  <si>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</si>
  <si>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</si>
  <si>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</si>
  <si>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</si>
  <si>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</si>
  <si>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</si>
  <si>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</si>
  <si>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</si>
  <si>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</si>
  <si>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</si>
  <si>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</si>
  <si>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</si>
  <si>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</si>
  <si>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</si>
  <si>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</si>
  <si>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</si>
  <si>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</si>
  <si>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</si>
  <si>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</si>
  <si>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</si>
  <si>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</si>
  <si>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</si>
  <si>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</si>
  <si>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</si>
  <si>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</si>
  <si>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</si>
  <si>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</si>
  <si>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</si>
  <si>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</si>
  <si>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</si>
  <si>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</si>
  <si>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</si>
  <si>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</si>
  <si>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</si>
  <si>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</si>
  <si>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</si>
  <si>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</si>
  <si>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</si>
  <si>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</si>
  <si>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</si>
  <si>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</si>
  <si>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</si>
  <si>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</si>
  <si>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</si>
  <si>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</si>
  <si>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</si>
  <si>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</si>
  <si>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</si>
  <si>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</si>
  <si>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</si>
  <si>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</si>
  <si>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</si>
  <si>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</si>
  <si>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</si>
  <si>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</si>
  <si>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</si>
  <si>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</si>
  <si>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</si>
  <si>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</si>
  <si>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</si>
  <si>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</si>
  <si>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</si>
  <si>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</si>
  <si>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</si>
  <si>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</si>
  <si>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</si>
  <si>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</si>
  <si>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</si>
  <si>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</si>
  <si>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</si>
  <si>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</si>
  <si>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</si>
  <si>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</si>
  <si>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</si>
  <si>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</si>
  <si>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</si>
  <si>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</si>
  <si>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</si>
  <si>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</si>
  <si>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</si>
  <si>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</si>
  <si>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</si>
  <si>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</si>
  <si>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</si>
  <si>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</si>
  <si>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</si>
  <si>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</si>
  <si>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</si>
  <si>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</si>
  <si>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</si>
  <si>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</si>
  <si>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</si>
  <si>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</si>
  <si>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</si>
  <si>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</si>
  <si>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</si>
  <si>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</si>
  <si>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</si>
  <si>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</si>
  <si>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</si>
  <si>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</si>
  <si>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</si>
  <si>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</si>
  <si>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</si>
  <si>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</si>
  <si>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</si>
  <si>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</si>
  <si>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</si>
  <si>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</si>
  <si>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</si>
  <si>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</si>
  <si>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</si>
  <si>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</si>
  <si>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</si>
  <si>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</si>
  <si>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</si>
  <si>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</si>
  <si>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</si>
  <si>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</si>
  <si>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</si>
  <si>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</si>
  <si>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</si>
  <si>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</si>
  <si>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</si>
  <si>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</si>
  <si>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</si>
  <si>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</si>
  <si>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</si>
  <si>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</si>
  <si>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</si>
  <si>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</si>
  <si>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</si>
  <si>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</si>
  <si>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</si>
  <si>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</si>
  <si>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</si>
  <si>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</si>
  <si>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</si>
  <si>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</si>
  <si>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</si>
  <si>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</si>
  <si>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</si>
  <si>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</si>
  <si>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</si>
  <si>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</si>
  <si>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</si>
  <si>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</si>
  <si>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</si>
  <si>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</si>
  <si>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</si>
  <si>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</si>
  <si>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</si>
  <si>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</si>
  <si>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</si>
  <si>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</si>
  <si>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</si>
  <si>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</si>
  <si>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</si>
  <si>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</si>
  <si>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</si>
  <si>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</si>
  <si>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</si>
  <si>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</si>
  <si>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</si>
  <si>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</si>
  <si>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</si>
  <si>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</si>
  <si>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</si>
  <si>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</si>
  <si>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</si>
  <si>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</si>
  <si>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</si>
  <si>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</si>
  <si>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</si>
  <si>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</si>
  <si>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</si>
  <si>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</si>
  <si>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</si>
  <si>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</si>
  <si>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</si>
  <si>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</si>
  <si>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</si>
  <si>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</si>
  <si>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</si>
  <si>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</si>
  <si>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</si>
  <si>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</si>
  <si>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</si>
  <si>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</si>
  <si>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</si>
  <si>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</si>
  <si>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</si>
  <si>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</si>
  <si>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</si>
  <si>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</si>
  <si>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</si>
  <si>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</si>
  <si>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</si>
  <si>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</si>
  <si>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</si>
  <si>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</si>
  <si>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</si>
  <si>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</si>
  <si>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</si>
  <si>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</si>
  <si>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</si>
  <si>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</si>
  <si>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</si>
  <si>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</si>
  <si>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</si>
  <si>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</si>
  <si>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</si>
  <si>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</si>
  <si>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</si>
  <si>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</si>
  <si>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</si>
  <si>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</si>
  <si>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</si>
  <si>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</si>
  <si>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</si>
  <si>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</si>
  <si>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</si>
  <si>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</si>
  <si>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</si>
  <si>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</si>
  <si>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</si>
  <si>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</si>
  <si>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</si>
  <si>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</si>
  <si>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</si>
  <si>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</si>
  <si>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</si>
  <si>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</si>
  <si>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</si>
  <si>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</si>
  <si>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</si>
  <si>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</si>
  <si>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</si>
  <si>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</si>
  <si>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</si>
  <si>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</si>
  <si>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</si>
  <si>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</si>
  <si>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</si>
  <si>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</si>
  <si>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</si>
  <si>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</si>
  <si>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</si>
  <si>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</si>
  <si>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</si>
  <si>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</si>
  <si>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</si>
  <si>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</si>
  <si>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</si>
  <si>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</si>
  <si>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</si>
  <si>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</si>
  <si>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</si>
  <si>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</si>
  <si>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</si>
  <si>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</si>
  <si>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</si>
  <si>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</si>
  <si>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</si>
  <si>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</si>
  <si>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</si>
  <si>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</si>
  <si>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</si>
  <si>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</si>
  <si>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</si>
  <si>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</si>
  <si>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</si>
  <si>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</si>
  <si>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</si>
  <si>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</si>
  <si>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</si>
  <si>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</si>
  <si>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</si>
  <si>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</si>
  <si>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</si>
  <si>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</si>
  <si>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</si>
  <si>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</si>
  <si>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</si>
  <si>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</si>
  <si>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</si>
  <si>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</si>
  <si>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</si>
  <si>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</si>
  <si>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</si>
  <si>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</si>
  <si>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</si>
  <si>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</si>
  <si>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</si>
  <si>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</si>
  <si>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</si>
  <si>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</si>
  <si>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</si>
  <si>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</si>
  <si>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</si>
  <si>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</si>
  <si>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</si>
  <si>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</si>
  <si>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</si>
  <si>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</si>
  <si>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</si>
  <si>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</si>
  <si>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</si>
  <si>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</si>
  <si>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</si>
  <si>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</si>
  <si>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</si>
  <si>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</si>
  <si>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</si>
  <si>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</si>
  <si>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</si>
  <si>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</si>
  <si>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</si>
  <si>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</si>
  <si>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</si>
  <si>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</si>
  <si>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</si>
  <si>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</si>
  <si>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</si>
  <si>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</si>
  <si>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</si>
  <si>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</si>
  <si>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</si>
  <si>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</si>
  <si>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</si>
  <si>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</si>
  <si>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</si>
  <si>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</si>
  <si>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</si>
  <si>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</si>
  <si>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</si>
  <si>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</si>
  <si>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</si>
  <si>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</si>
  <si>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</si>
  <si>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</si>
  <si>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</si>
  <si>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</si>
  <si>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</si>
  <si>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</si>
  <si>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</si>
  <si>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</si>
  <si>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</si>
  <si>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</si>
  <si>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</si>
  <si>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</si>
  <si>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</si>
  <si>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</si>
  <si>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</si>
  <si>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</si>
  <si>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</si>
  <si>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</si>
  <si>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</si>
  <si>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</si>
  <si>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</si>
  <si>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</si>
  <si>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</si>
  <si>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</si>
  <si>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</si>
  <si>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</si>
  <si>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</si>
  <si>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</si>
  <si>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</si>
  <si>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</si>
  <si>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</si>
  <si>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</si>
  <si>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</si>
  <si>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</si>
  <si>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</si>
  <si>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</si>
  <si>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</si>
  <si>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</si>
  <si>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</si>
  <si>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</si>
  <si>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</si>
  <si>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</si>
  <si>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</si>
  <si>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</si>
  <si>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</si>
  <si>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</si>
  <si>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</si>
  <si>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</si>
  <si>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</si>
  <si>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</si>
  <si>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</si>
  <si>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</si>
  <si>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</si>
  <si>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</si>
  <si>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</si>
  <si>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</si>
  <si>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</si>
  <si>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</si>
  <si>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</si>
  <si>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</si>
  <si>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</si>
  <si>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</si>
  <si>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</si>
  <si>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</si>
  <si>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</si>
  <si>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</si>
  <si>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</si>
  <si>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</si>
  <si>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</si>
  <si>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</si>
  <si>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</si>
  <si>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</si>
  <si>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</si>
  <si>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</si>
  <si>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</si>
  <si>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</si>
  <si>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</si>
  <si>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</si>
  <si>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</si>
  <si>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</si>
  <si>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</si>
  <si>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</si>
  <si>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</si>
  <si>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</si>
  <si>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</si>
  <si>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</si>
  <si>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</si>
  <si>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</si>
  <si>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</si>
  <si>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</si>
  <si>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</si>
  <si>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</si>
  <si>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</si>
  <si>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</si>
  <si>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</si>
  <si>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</si>
  <si>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</si>
  <si>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</si>
  <si>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</si>
  <si>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</si>
  <si>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</si>
  <si>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</si>
  <si>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</si>
  <si>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</si>
  <si>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</si>
  <si>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</si>
  <si>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</si>
  <si>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</si>
  <si>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</si>
  <si>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</si>
  <si>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</si>
  <si>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</si>
  <si>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</si>
  <si>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</si>
  <si>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</si>
  <si>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</si>
  <si>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</si>
  <si>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</si>
  <si>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</si>
  <si>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</si>
  <si>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</si>
  <si>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</si>
  <si>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</si>
  <si>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</si>
  <si>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</si>
  <si>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</si>
  <si>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</si>
  <si>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</si>
  <si>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</si>
  <si>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</si>
  <si>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</si>
  <si>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</si>
  <si>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</si>
  <si>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</si>
  <si>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</si>
  <si>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</si>
  <si>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</si>
  <si>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</si>
  <si>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</si>
  <si>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</si>
  <si>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</si>
  <si>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</si>
  <si>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</si>
  <si>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</si>
  <si>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</si>
  <si>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</si>
  <si>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</si>
  <si>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</si>
  <si>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</si>
  <si>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</si>
  <si>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</si>
  <si>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</si>
  <si>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</si>
  <si>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</si>
  <si>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</si>
  <si>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</si>
  <si>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</si>
  <si>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</si>
  <si>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</si>
  <si>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</si>
  <si>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</si>
  <si>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</si>
  <si>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</si>
  <si>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</si>
  <si>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</si>
  <si>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</si>
  <si>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</si>
  <si>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</si>
  <si>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</si>
  <si>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</si>
  <si>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</si>
  <si>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</si>
  <si>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</si>
  <si>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</si>
  <si>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</si>
  <si>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</si>
  <si>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</si>
  <si>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</si>
  <si>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</si>
  <si>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</si>
  <si>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</si>
  <si>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</si>
  <si>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</si>
  <si>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</si>
  <si>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</si>
  <si>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</si>
  <si>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</si>
  <si>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</si>
  <si>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</si>
  <si>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</si>
  <si>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</si>
  <si>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</si>
  <si>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</si>
  <si>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</si>
  <si>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</si>
  <si>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</si>
  <si>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</si>
  <si>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</si>
  <si>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</si>
  <si>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</si>
  <si>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</si>
  <si>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</si>
  <si>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</si>
  <si>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</si>
  <si>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</si>
  <si>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</si>
  <si>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</si>
  <si>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</si>
  <si>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</si>
  <si>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</si>
  <si>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</si>
  <si>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</si>
  <si>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</si>
  <si>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</si>
  <si>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</si>
  <si>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</si>
  <si>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</si>
  <si>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</si>
  <si>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</si>
  <si>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</si>
  <si>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</si>
  <si>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</si>
  <si>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</si>
  <si>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</si>
  <si>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</si>
  <si>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</si>
  <si>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</si>
  <si>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</si>
  <si>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</si>
  <si>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</si>
  <si>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</si>
  <si>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</si>
  <si>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</si>
  <si>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</si>
  <si>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</si>
  <si>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</si>
  <si>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</si>
  <si>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</si>
  <si>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</si>
  <si>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</si>
  <si>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</si>
  <si>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</si>
  <si>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</si>
  <si>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</si>
  <si>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</si>
  <si>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</si>
  <si>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</si>
  <si>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</si>
  <si>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</si>
  <si>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</si>
  <si>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</si>
  <si>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</si>
  <si>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</si>
  <si>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</si>
  <si>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</si>
  <si>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</si>
  <si>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</si>
  <si>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</si>
  <si>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</si>
  <si>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</si>
  <si>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</si>
  <si>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</si>
  <si>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</si>
  <si>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</si>
  <si>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</si>
  <si>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</si>
  <si>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</si>
  <si>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</si>
  <si>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</si>
  <si>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</si>
  <si>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</si>
  <si>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</si>
  <si>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</si>
  <si>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</si>
  <si>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</si>
  <si>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</si>
  <si>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</si>
  <si>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</si>
  <si>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</si>
  <si>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</si>
  <si>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</si>
  <si>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</si>
  <si>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</si>
  <si>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</si>
  <si>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</si>
  <si>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</si>
  <si>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</si>
  <si>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</si>
  <si>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</si>
  <si>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</si>
  <si>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</si>
  <si>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</si>
  <si>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</si>
  <si>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</si>
  <si>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</si>
  <si>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</si>
  <si>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</si>
  <si>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</si>
  <si>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</si>
  <si>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</si>
  <si>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</si>
  <si>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</si>
  <si>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</si>
  <si>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</si>
  <si>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</si>
  <si>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</si>
  <si>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</si>
  <si>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</si>
  <si>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</si>
  <si>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</si>
  <si>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</si>
  <si>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</si>
  <si>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</si>
  <si>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</si>
  <si>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</si>
  <si>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</si>
  <si>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</si>
  <si>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</si>
  <si>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</si>
  <si>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</si>
  <si>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</si>
  <si>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</si>
  <si>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</si>
  <si>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</si>
  <si>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</si>
  <si>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</si>
  <si>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</si>
  <si>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</si>
  <si>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</si>
  <si>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</si>
  <si>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</si>
  <si>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</si>
  <si>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</si>
  <si>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</si>
  <si>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</si>
  <si>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</si>
  <si>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</si>
  <si>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</si>
  <si>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</si>
  <si>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</si>
  <si>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</si>
  <si>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</si>
  <si>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</si>
  <si>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</si>
  <si>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</si>
  <si>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</si>
  <si>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</si>
  <si>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</si>
  <si>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</si>
  <si>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</si>
  <si>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</si>
  <si>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</si>
  <si>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</si>
  <si>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</si>
  <si>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</si>
  <si>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</si>
  <si>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</si>
  <si>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</si>
  <si>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</si>
  <si>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</si>
  <si>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</si>
  <si>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</si>
  <si>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</si>
  <si>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</si>
  <si>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</si>
  <si>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</si>
  <si>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</si>
  <si>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</si>
  <si>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</si>
  <si>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</si>
  <si>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</si>
  <si>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</si>
  <si>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</si>
  <si>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</si>
  <si>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</si>
  <si>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</si>
  <si>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</si>
  <si>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</si>
  <si>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</si>
  <si>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</si>
  <si>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</si>
  <si>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</si>
  <si>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</si>
  <si>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</si>
  <si>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</si>
  <si>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</si>
  <si>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</si>
  <si>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</si>
  <si>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</si>
  <si>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</si>
  <si>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</si>
  <si>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</si>
  <si>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</si>
  <si>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</si>
  <si>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</si>
  <si>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</si>
  <si>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</si>
  <si>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</si>
  <si>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</si>
  <si>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</si>
  <si>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</si>
  <si>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</si>
  <si>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</si>
  <si>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</si>
  <si>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</si>
  <si>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</si>
  <si>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</si>
  <si>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</si>
  <si>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</si>
  <si>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</si>
  <si>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</si>
  <si>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</si>
  <si>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</si>
  <si>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</si>
  <si>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</si>
  <si>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</si>
  <si>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</si>
  <si>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</si>
  <si>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</si>
  <si>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</si>
  <si>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</si>
  <si>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</si>
  <si>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</si>
  <si>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</si>
  <si>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</si>
  <si>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</si>
  <si>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</si>
  <si>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</si>
  <si>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</si>
  <si>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</si>
  <si>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</si>
  <si>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</si>
  <si>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</si>
  <si>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</si>
  <si>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</si>
  <si>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</si>
  <si>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</si>
  <si>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</si>
  <si>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</si>
  <si>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</si>
  <si>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</si>
  <si>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</si>
  <si>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</si>
  <si>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</si>
  <si>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</si>
  <si>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</si>
  <si>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</si>
  <si>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</si>
  <si>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</si>
  <si>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</si>
  <si>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</si>
  <si>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</si>
  <si>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</si>
  <si>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</si>
  <si>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</si>
  <si>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</si>
  <si>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</si>
  <si>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</si>
  <si>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</si>
  <si>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</si>
  <si>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</si>
  <si>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</si>
  <si>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</si>
  <si>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</si>
  <si>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</si>
  <si>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</si>
  <si>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</si>
  <si>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</si>
  <si>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</si>
  <si>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</si>
  <si>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</si>
  <si>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</si>
  <si>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</si>
  <si>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</si>
  <si>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</si>
  <si>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</si>
  <si>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</si>
  <si>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</si>
  <si>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</si>
  <si>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</si>
  <si>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</si>
  <si>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</si>
  <si>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</si>
  <si>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</si>
  <si>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</si>
  <si>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</si>
  <si>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</si>
  <si>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</si>
  <si>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</si>
  <si>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</si>
  <si>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</si>
  <si>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</si>
  <si>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</si>
  <si>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</si>
  <si>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</si>
  <si>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</si>
  <si>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</si>
  <si>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</si>
  <si>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</si>
  <si>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</si>
  <si>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</si>
  <si>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</si>
  <si>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</si>
  <si>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</si>
  <si>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</si>
  <si>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</si>
  <si>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</si>
  <si>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</si>
  <si>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</si>
  <si>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</si>
  <si>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</si>
  <si>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</si>
  <si>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</si>
  <si>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</si>
  <si>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</si>
  <si>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</si>
  <si>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</si>
  <si>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</si>
  <si>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</si>
  <si>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</si>
  <si>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</si>
  <si>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</si>
  <si>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</si>
  <si>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</si>
  <si>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</si>
  <si>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</si>
  <si>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</si>
  <si>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</si>
  <si>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</si>
  <si>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</si>
  <si>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</si>
  <si>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</si>
  <si>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</si>
  <si>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</si>
  <si>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</si>
  <si>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</si>
  <si>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</si>
  <si>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</si>
  <si>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</si>
  <si>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</si>
  <si>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</si>
  <si>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</si>
  <si>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</si>
  <si>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</si>
  <si>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</si>
  <si>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</si>
  <si>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</si>
  <si>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</si>
  <si>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</si>
  <si>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</si>
  <si>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</si>
  <si>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</si>
  <si>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</si>
  <si>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</si>
  <si>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</si>
  <si>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</si>
  <si>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</si>
  <si>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</si>
  <si>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</si>
  <si>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</si>
  <si>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</si>
  <si>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</si>
  <si>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</si>
  <si>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</si>
  <si>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</si>
  <si>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</si>
  <si>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</si>
  <si>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</si>
  <si>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</si>
  <si>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</si>
  <si>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</si>
  <si>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</si>
  <si>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</si>
  <si>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</si>
  <si>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</si>
  <si>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</si>
  <si>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</si>
  <si>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</si>
  <si>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</si>
  <si>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</si>
  <si>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</si>
  <si>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</si>
  <si>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</si>
  <si>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</si>
  <si>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</si>
  <si>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</si>
  <si>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</si>
  <si>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</si>
  <si>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</si>
  <si>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</si>
  <si>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</si>
  <si>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</si>
  <si>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</si>
  <si>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</si>
  <si>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</si>
  <si>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</si>
  <si>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</si>
  <si>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</si>
  <si>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</si>
  <si>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</si>
  <si>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</si>
  <si>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</si>
  <si>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</si>
  <si>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</si>
  <si>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</si>
  <si>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</si>
  <si>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</si>
  <si>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</si>
  <si>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</si>
  <si>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</si>
  <si>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</si>
  <si>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</si>
  <si>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</si>
  <si>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</si>
  <si>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</si>
  <si>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</si>
  <si>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</si>
  <si>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</si>
  <si>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</si>
  <si>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</si>
  <si>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</si>
  <si>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</si>
  <si>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</si>
  <si>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</si>
  <si>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</si>
  <si>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</si>
  <si>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</si>
  <si>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</si>
  <si>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</si>
  <si>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</si>
  <si>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</si>
  <si>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</si>
  <si>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</si>
  <si>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</si>
  <si>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</si>
  <si>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</si>
  <si>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</si>
  <si>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</si>
  <si>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</si>
  <si>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</si>
  <si>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</si>
  <si>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</si>
  <si>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</si>
  <si>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</si>
  <si>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</si>
  <si>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</si>
  <si>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</si>
  <si>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</si>
  <si>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</si>
  <si>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</si>
  <si>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</si>
  <si>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</si>
  <si>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</si>
  <si>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</si>
  <si>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</si>
  <si>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</si>
  <si>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</si>
  <si>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</si>
  <si>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</si>
  <si>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</si>
  <si>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</si>
  <si>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</si>
  <si>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</si>
  <si>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</si>
  <si>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</si>
  <si>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</si>
  <si>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</si>
  <si>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</si>
  <si>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</si>
  <si>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</si>
  <si>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</si>
  <si>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</si>
  <si>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</si>
  <si>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</si>
  <si>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</si>
  <si>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</si>
  <si>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</si>
  <si>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</si>
  <si>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</si>
  <si>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</si>
  <si>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</si>
  <si>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</si>
  <si>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</si>
  <si>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</si>
  <si>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</si>
  <si>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</si>
  <si>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</si>
  <si>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</si>
  <si>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</si>
  <si>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</si>
  <si>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</si>
  <si>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</si>
  <si>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</si>
  <si>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</si>
  <si>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</si>
  <si>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</si>
  <si>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</si>
  <si>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</si>
  <si>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</si>
  <si>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</si>
  <si>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</si>
  <si>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</si>
  <si>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</si>
  <si>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</si>
  <si>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</si>
  <si>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</si>
  <si>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</si>
  <si>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</si>
  <si>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</si>
  <si>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</si>
  <si>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</si>
  <si>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</si>
  <si>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</si>
  <si>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</si>
  <si>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</si>
  <si>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</si>
  <si>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</si>
  <si>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</si>
  <si>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</si>
  <si>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</si>
  <si>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</si>
  <si>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</si>
  <si>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</si>
  <si>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</si>
  <si>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</si>
  <si>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</si>
  <si>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</si>
  <si>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</si>
  <si>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</si>
  <si>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</si>
  <si>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</si>
  <si>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</si>
  <si>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</si>
  <si>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</si>
  <si>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</si>
  <si>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</si>
  <si>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</si>
  <si>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</si>
  <si>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</si>
  <si>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</si>
  <si>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</si>
  <si>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</si>
  <si>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</si>
  <si>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</si>
  <si>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</si>
  <si>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</si>
  <si>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</si>
  <si>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</si>
  <si>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</si>
  <si>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</si>
  <si>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</si>
  <si>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</si>
  <si>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</si>
  <si>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</si>
  <si>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</si>
  <si>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</si>
  <si>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</si>
  <si>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</si>
  <si>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</si>
  <si>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</si>
  <si>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</si>
  <si>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</si>
  <si>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</si>
  <si>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</si>
  <si>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</si>
  <si>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</si>
  <si>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</si>
  <si>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</si>
  <si>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</si>
  <si>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</si>
  <si>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</si>
  <si>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</si>
  <si>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</si>
  <si>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</si>
  <si>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</si>
  <si>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</si>
  <si>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</si>
  <si>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</si>
  <si>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</si>
  <si>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</si>
  <si>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</si>
  <si>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</si>
  <si>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</si>
  <si>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</si>
  <si>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</si>
  <si>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</si>
  <si>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</si>
  <si>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</si>
  <si>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</si>
  <si>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</si>
  <si>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</si>
  <si>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</si>
  <si>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</si>
  <si>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</si>
  <si>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</si>
  <si>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</si>
  <si>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</si>
  <si>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</si>
  <si>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</si>
  <si>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</si>
  <si>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</si>
  <si>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</si>
  <si>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</si>
  <si>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</si>
  <si>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</si>
  <si>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</si>
  <si>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</si>
  <si>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</si>
  <si>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</si>
  <si>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</si>
  <si>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</si>
  <si>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</si>
  <si>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</si>
  <si>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</si>
  <si>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</si>
  <si>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</si>
  <si>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</si>
  <si>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</si>
  <si>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</si>
  <si>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</si>
  <si>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</si>
  <si>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</si>
  <si>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</si>
  <si>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</si>
  <si>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</si>
  <si>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</si>
  <si>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</si>
  <si>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</si>
  <si>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</si>
  <si>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</si>
  <si>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</si>
  <si>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</si>
  <si>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</si>
  <si>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</si>
  <si>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</si>
  <si>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</si>
  <si>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</si>
  <si>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</si>
  <si>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</si>
  <si>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</si>
  <si>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</si>
  <si>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</si>
  <si>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</si>
  <si>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</si>
  <si>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</si>
  <si>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</si>
  <si>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</si>
  <si>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</si>
  <si>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</si>
  <si>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</si>
  <si>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</si>
  <si>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</si>
  <si>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</si>
  <si>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</si>
  <si>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</si>
  <si>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</si>
  <si>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</si>
  <si>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</si>
  <si>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</si>
  <si>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</si>
  <si>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</si>
  <si>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</si>
  <si>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</si>
  <si>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</si>
  <si>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</si>
  <si>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</si>
  <si>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</si>
  <si>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</si>
  <si>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</si>
  <si>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</si>
  <si>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</si>
  <si>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</si>
  <si>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</si>
  <si>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</si>
  <si>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</si>
  <si>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</si>
  <si>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</si>
  <si>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</si>
  <si>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</si>
  <si>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</si>
  <si>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</si>
  <si>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</si>
  <si>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</si>
  <si>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</si>
  <si>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</si>
  <si>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</si>
  <si>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</si>
  <si>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</si>
  <si>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</si>
  <si>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</si>
  <si>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</si>
  <si>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</si>
  <si>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</si>
  <si>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</si>
  <si>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</si>
  <si>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</si>
  <si>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</si>
  <si>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</si>
  <si>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</si>
  <si>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</si>
  <si>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</si>
  <si>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</si>
  <si>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</si>
  <si>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</si>
  <si>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</si>
  <si>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</si>
  <si>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</si>
  <si>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</si>
  <si>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</si>
  <si>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</si>
  <si>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</si>
  <si>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</si>
  <si>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</si>
  <si>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</si>
  <si>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</si>
  <si>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</si>
  <si>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</si>
  <si>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</si>
  <si>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</si>
  <si>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</si>
  <si>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</si>
  <si>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</si>
  <si>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</si>
  <si>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</si>
  <si>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</si>
  <si>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</si>
  <si>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</si>
  <si>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</si>
  <si>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</si>
  <si>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</si>
  <si>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</si>
  <si>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</si>
  <si>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</si>
  <si>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</si>
  <si>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</si>
  <si>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</si>
  <si>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</si>
  <si>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</si>
  <si>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</si>
  <si>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</si>
  <si>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</si>
  <si>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</si>
  <si>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</si>
  <si>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</si>
  <si>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</si>
  <si>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</si>
  <si>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</si>
  <si>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</si>
  <si>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</si>
  <si>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</si>
  <si>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</si>
  <si>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</si>
  <si>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</si>
  <si>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</si>
  <si>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</si>
  <si>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</si>
  <si>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</si>
  <si>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</si>
  <si>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</si>
  <si>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</si>
  <si>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</si>
  <si>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</si>
  <si>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</si>
  <si>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</si>
  <si>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</si>
  <si>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</si>
  <si>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</si>
  <si>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</si>
  <si>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</si>
  <si>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</si>
  <si>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</si>
  <si>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</si>
  <si>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</si>
  <si>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</si>
  <si>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</si>
  <si>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</si>
  <si>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</si>
  <si>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</si>
  <si>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</si>
  <si>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</si>
  <si>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</si>
  <si>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</si>
  <si>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</si>
  <si>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</si>
  <si>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</si>
  <si>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</si>
  <si>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</si>
  <si>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</si>
  <si>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</si>
  <si>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</si>
  <si>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</si>
  <si>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</si>
  <si>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</si>
  <si>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</si>
  <si>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</si>
  <si>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</si>
  <si>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</si>
  <si>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</si>
  <si>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</si>
  <si>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</si>
  <si>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</si>
  <si>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</si>
  <si>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</si>
  <si>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</si>
  <si>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</si>
  <si>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</si>
  <si>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</si>
  <si>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</si>
  <si>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</si>
  <si>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</si>
  <si>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</si>
  <si>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</si>
  <si>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</si>
  <si>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</si>
  <si>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</si>
  <si>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</si>
  <si>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</si>
  <si>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</si>
  <si>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</si>
  <si>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</si>
  <si>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</si>
  <si>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</si>
  <si>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</si>
  <si>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</si>
  <si>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</si>
  <si>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</si>
  <si>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</si>
  <si>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</si>
  <si>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</si>
  <si>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</si>
  <si>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</si>
  <si>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</si>
  <si>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</si>
  <si>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</si>
  <si>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</si>
  <si>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</si>
  <si>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</si>
  <si>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</si>
  <si>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</si>
  <si>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</si>
  <si>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</si>
  <si>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</si>
  <si>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</si>
  <si>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</si>
  <si>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</si>
  <si>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</si>
  <si>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</si>
  <si>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</si>
  <si>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</si>
  <si>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</si>
  <si>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</si>
  <si>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</si>
  <si>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</si>
  <si>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</si>
  <si>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</si>
  <si>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</si>
  <si>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</si>
  <si>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</si>
  <si>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</si>
  <si>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</si>
  <si>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</si>
  <si>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</si>
  <si>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</si>
  <si>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</si>
  <si>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</si>
  <si>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</si>
  <si>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</si>
  <si>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</si>
  <si>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</si>
  <si>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</si>
  <si>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</si>
  <si>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</si>
  <si>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</si>
  <si>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</si>
  <si>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</si>
  <si>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</si>
  <si>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</si>
  <si>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</si>
  <si>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</si>
  <si>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</si>
  <si>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</si>
  <si>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</si>
  <si>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</si>
  <si>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</si>
  <si>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</si>
  <si>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</si>
  <si>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</si>
  <si>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</si>
  <si>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</si>
  <si>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</si>
  <si>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</si>
  <si>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</si>
  <si>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</si>
  <si>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</si>
  <si>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</si>
  <si>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</si>
  <si>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</si>
  <si>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</si>
  <si>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</si>
  <si>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</si>
  <si>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</si>
  <si>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</si>
  <si>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</si>
  <si>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</si>
  <si>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</si>
  <si>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</si>
  <si>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</si>
  <si>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</si>
  <si>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</si>
  <si>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</si>
  <si>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</si>
  <si>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</si>
  <si>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</si>
  <si>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</si>
  <si>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</si>
  <si>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</si>
  <si>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</si>
  <si>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</si>
  <si>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</si>
  <si>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</si>
  <si>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</si>
  <si>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</si>
  <si>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</si>
  <si>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</si>
  <si>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</si>
  <si>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</si>
  <si>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</si>
  <si>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</si>
  <si>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</si>
  <si>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</si>
  <si>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</si>
  <si>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</si>
  <si>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</si>
  <si>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</si>
  <si>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</si>
  <si>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</si>
  <si>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</si>
  <si>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</si>
  <si>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</si>
  <si>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</si>
  <si>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</si>
  <si>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</si>
  <si>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</si>
  <si>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</si>
  <si>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</si>
  <si>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</si>
  <si>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</si>
  <si>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</si>
  <si>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</si>
  <si>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</si>
  <si>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</si>
  <si>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</si>
  <si>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</si>
  <si>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</si>
  <si>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</si>
  <si>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</si>
  <si>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</si>
  <si>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</si>
  <si>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</si>
  <si>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</si>
  <si>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</si>
  <si>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</si>
  <si>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</si>
  <si>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</si>
  <si>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</si>
  <si>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</si>
  <si>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</si>
  <si>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</si>
  <si>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</si>
  <si>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</si>
  <si>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</si>
  <si>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</si>
  <si>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</si>
  <si>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</si>
  <si>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</si>
  <si>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</si>
  <si>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</si>
  <si>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</si>
  <si>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</si>
  <si>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</si>
  <si>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</si>
  <si>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</si>
  <si>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</si>
  <si>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</si>
  <si>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</si>
  <si>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</si>
  <si>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</si>
  <si>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</si>
  <si>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</si>
  <si>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</si>
  <si>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</si>
  <si>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</si>
  <si>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</si>
  <si>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</si>
  <si>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</si>
  <si>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</si>
  <si>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</si>
  <si>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</si>
  <si>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</si>
  <si>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</si>
  <si>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</si>
  <si>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</si>
  <si>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</si>
  <si>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</si>
  <si>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</si>
  <si>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</si>
  <si>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</si>
  <si>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</si>
  <si>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</si>
  <si>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</si>
  <si>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</si>
  <si>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</si>
  <si>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</si>
  <si>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</si>
  <si>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</si>
  <si>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</si>
  <si>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</si>
  <si>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</si>
  <si>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</si>
  <si>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</si>
  <si>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</si>
  <si>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</si>
  <si>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</si>
  <si>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</si>
  <si>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</si>
  <si>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</si>
  <si>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</si>
  <si>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</si>
  <si>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</si>
  <si>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</si>
  <si>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</si>
  <si>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</si>
  <si>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</si>
  <si>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</si>
  <si>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</si>
  <si>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</si>
  <si>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</si>
  <si>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</si>
  <si>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</si>
  <si>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</si>
  <si>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</si>
  <si>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</si>
  <si>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</si>
  <si>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</si>
  <si>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</si>
  <si>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</si>
  <si>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</si>
  <si>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</si>
  <si>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</si>
  <si>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</si>
  <si>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</si>
  <si>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</si>
  <si>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</si>
  <si>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</si>
  <si>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</si>
  <si>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</si>
  <si>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</si>
  <si>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</si>
  <si>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</si>
  <si>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</si>
  <si>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</si>
  <si>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</si>
  <si>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</si>
  <si>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</si>
  <si>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</si>
  <si>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</si>
  <si>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</si>
  <si>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</si>
  <si>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</si>
  <si>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</si>
  <si>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</si>
  <si>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</si>
  <si>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</si>
  <si>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</si>
  <si>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</si>
  <si>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</si>
  <si>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</si>
  <si>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</si>
  <si>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</si>
  <si>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</si>
  <si>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</si>
  <si>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</si>
  <si>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</si>
  <si>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</si>
  <si>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</si>
  <si>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</si>
  <si>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</si>
  <si>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</si>
  <si>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</si>
  <si>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</si>
  <si>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</si>
  <si>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</si>
  <si>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</si>
  <si>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</si>
  <si>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</si>
  <si>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</si>
  <si>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</si>
  <si>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</si>
  <si>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</si>
  <si>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</si>
  <si>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</si>
  <si>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</si>
  <si>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</si>
  <si>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</si>
  <si>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</si>
  <si>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</si>
  <si>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</si>
  <si>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</si>
  <si>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</si>
  <si>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</si>
  <si>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</si>
  <si>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</si>
  <si>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</si>
  <si>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</si>
  <si>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</si>
  <si>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</si>
  <si>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</si>
  <si>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</si>
  <si>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</si>
  <si>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</si>
  <si>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</si>
  <si>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</si>
  <si>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</si>
  <si>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</si>
  <si>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</si>
  <si>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</si>
  <si>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</si>
  <si>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</si>
  <si>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</si>
  <si>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</si>
  <si>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</si>
  <si>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</si>
  <si>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</si>
  <si>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</si>
  <si>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</si>
  <si>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</si>
  <si>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</si>
  <si>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</si>
  <si>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</si>
  <si>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</si>
  <si>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</si>
  <si>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</si>
  <si>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</si>
  <si>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</si>
  <si>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</si>
  <si>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</si>
  <si>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</si>
  <si>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</si>
  <si>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</si>
  <si>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</si>
  <si>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</si>
  <si>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</si>
  <si>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</si>
  <si>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</si>
  <si>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</si>
  <si>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</si>
  <si>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</si>
  <si>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</si>
  <si>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</si>
  <si>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</si>
  <si>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</si>
  <si>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</si>
  <si>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</si>
  <si>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</si>
  <si>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</si>
  <si>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</si>
  <si>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</si>
  <si>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</si>
  <si>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</si>
  <si>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</si>
  <si>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</si>
  <si>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</si>
  <si>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</si>
  <si>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</si>
  <si>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</si>
  <si>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</si>
  <si>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</si>
  <si>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</si>
  <si>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</si>
  <si>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</si>
  <si>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</si>
  <si>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</si>
  <si>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</si>
  <si>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</si>
  <si>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</si>
  <si>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</si>
  <si>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</si>
  <si>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</si>
  <si>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</si>
  <si>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</si>
  <si>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</si>
  <si>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</si>
  <si>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</si>
  <si>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</si>
  <si>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</si>
  <si>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</si>
  <si>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</si>
  <si>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</si>
  <si>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</si>
  <si>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</si>
  <si>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</si>
  <si>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</si>
  <si>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</si>
  <si>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</si>
  <si>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</si>
  <si>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</si>
  <si>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</si>
  <si>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</si>
  <si>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</si>
  <si>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</si>
  <si>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</si>
  <si>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</si>
  <si>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</si>
  <si>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</si>
  <si>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</si>
  <si>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</si>
  <si>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</si>
  <si>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</si>
  <si>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</si>
  <si>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</si>
  <si>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</si>
  <si>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</si>
  <si>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</si>
  <si>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</si>
  <si>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</si>
  <si>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</si>
  <si>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</si>
  <si>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</si>
  <si>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</si>
  <si>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</si>
  <si>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</si>
  <si>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</si>
  <si>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</si>
  <si>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</si>
  <si>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</si>
  <si>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</si>
  <si>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</si>
  <si>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</si>
  <si>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</si>
  <si>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</si>
  <si>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</si>
  <si>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</si>
  <si>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</si>
  <si>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</si>
  <si>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</si>
  <si>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</si>
  <si>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</si>
  <si>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</si>
  <si>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</si>
  <si>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</si>
  <si>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</si>
  <si>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</si>
  <si>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</si>
  <si>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</si>
  <si>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</si>
  <si>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</si>
  <si>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</si>
  <si>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</si>
  <si>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</si>
  <si>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</si>
  <si>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</si>
  <si>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</si>
  <si>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</si>
  <si>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</si>
  <si>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</si>
  <si>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</si>
  <si>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</si>
  <si>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</si>
  <si>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</si>
  <si>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</si>
  <si>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</si>
  <si>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</si>
  <si>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</si>
  <si>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</si>
  <si>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</si>
  <si>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</si>
  <si>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</si>
  <si>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</si>
  <si>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</si>
  <si>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</si>
  <si>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</si>
  <si>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</si>
  <si>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</si>
  <si>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</si>
  <si>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</si>
  <si>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</si>
  <si>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</si>
  <si>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</si>
  <si>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</si>
  <si>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</si>
  <si>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</si>
  <si>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</si>
  <si>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</si>
  <si>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</si>
  <si>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</si>
  <si>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</si>
  <si>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</si>
  <si>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</si>
  <si>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</si>
  <si>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</si>
  <si>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</si>
  <si>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</si>
  <si>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</si>
  <si>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</si>
  <si>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</si>
  <si>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</si>
  <si>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</si>
  <si>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</si>
  <si>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</si>
  <si>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</si>
  <si>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</si>
  <si>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</si>
  <si>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</si>
  <si>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</si>
  <si>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</si>
  <si>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</si>
  <si>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</si>
  <si>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</si>
  <si>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</si>
  <si>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</si>
  <si>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</si>
  <si>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</si>
  <si>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</si>
  <si>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</si>
  <si>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</si>
  <si>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</si>
  <si>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</si>
  <si>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</si>
  <si>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</si>
  <si>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</si>
  <si>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</si>
  <si>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</si>
  <si>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</si>
  <si>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</si>
  <si>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</si>
  <si>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</si>
  <si>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</si>
  <si>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</si>
  <si>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</si>
  <si>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</si>
  <si>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</si>
  <si>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</si>
  <si>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</si>
  <si>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</si>
  <si>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</si>
  <si>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</si>
  <si>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</si>
  <si>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</si>
  <si>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</si>
  <si>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</si>
  <si>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</si>
  <si>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</si>
  <si>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</si>
  <si>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</si>
  <si>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</si>
  <si>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</si>
  <si>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</si>
  <si>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</si>
  <si>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</si>
  <si>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</si>
  <si>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</si>
  <si>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</si>
  <si>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</si>
  <si>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</si>
  <si>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</si>
  <si>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</si>
  <si>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</si>
  <si>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</si>
  <si>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</si>
  <si>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</si>
  <si>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</si>
  <si>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</si>
  <si>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</si>
  <si>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</si>
  <si>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</si>
  <si>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</si>
  <si>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</si>
  <si>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</si>
  <si>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</si>
  <si>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</si>
  <si>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</si>
  <si>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</si>
  <si>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</si>
  <si>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</si>
  <si>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</si>
  <si>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</si>
  <si>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</si>
  <si>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</si>
  <si>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</si>
  <si>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</si>
  <si>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</si>
  <si>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</si>
  <si>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</si>
  <si>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</si>
  <si>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</si>
  <si>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</si>
  <si>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</si>
  <si>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</si>
  <si>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</si>
  <si>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</si>
  <si>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</si>
  <si>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</si>
  <si>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</si>
  <si>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</si>
  <si>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</si>
  <si>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</si>
  <si>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</si>
  <si>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</si>
  <si>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</si>
  <si>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</si>
  <si>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</si>
  <si>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</si>
  <si>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</si>
  <si>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</si>
  <si>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</si>
  <si>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</si>
  <si>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</si>
  <si>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</si>
  <si>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</si>
  <si>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</si>
  <si>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</si>
  <si>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</si>
  <si>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</si>
  <si>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</si>
  <si>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</si>
  <si>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</si>
  <si>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</si>
  <si>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</si>
  <si>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</si>
  <si>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</si>
  <si>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</si>
  <si>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</si>
  <si>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</si>
  <si>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</si>
  <si>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</si>
  <si>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</si>
  <si>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</si>
  <si>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</si>
  <si>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</si>
  <si>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</si>
  <si>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</si>
  <si>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</si>
  <si>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</si>
  <si>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</si>
  <si>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</si>
  <si>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</si>
  <si>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</si>
  <si>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</si>
  <si>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</si>
  <si>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</si>
  <si>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</si>
  <si>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</si>
  <si>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</si>
  <si>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</si>
  <si>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</si>
  <si>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</si>
  <si>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</si>
  <si>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</si>
  <si>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</si>
  <si>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</si>
  <si>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</si>
  <si>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</si>
  <si>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</si>
  <si>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</si>
  <si>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</si>
  <si>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</si>
  <si>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</si>
  <si>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</si>
  <si>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</si>
  <si>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</si>
  <si>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</si>
  <si>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</si>
  <si>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</si>
  <si>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</si>
  <si>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</si>
  <si>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</si>
  <si>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</si>
  <si>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</si>
  <si>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</si>
  <si>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</si>
  <si>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</si>
  <si>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</si>
  <si>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</si>
  <si>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</si>
  <si>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</si>
  <si>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</si>
  <si>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</si>
  <si>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</si>
  <si>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</si>
  <si>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</si>
  <si>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</si>
  <si>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</si>
  <si>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</si>
  <si>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</si>
  <si>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</si>
  <si>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</si>
  <si>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</si>
  <si>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</si>
  <si>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</si>
  <si>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</si>
  <si>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</si>
  <si>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</si>
  <si>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</si>
  <si>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</si>
  <si>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</si>
  <si>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</si>
  <si>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</si>
  <si>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</si>
  <si>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</si>
  <si>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</si>
  <si>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</si>
  <si>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</si>
  <si>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</si>
  <si>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</si>
  <si>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</si>
  <si>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</si>
  <si>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</si>
  <si>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</si>
  <si>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</si>
  <si>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</si>
  <si>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</si>
  <si>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</si>
  <si>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</si>
  <si>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</si>
  <si>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</si>
  <si>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</si>
  <si>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</si>
  <si>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</si>
  <si>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</si>
  <si>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</si>
  <si>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</si>
  <si>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</si>
  <si>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</si>
  <si>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</si>
  <si>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</si>
  <si>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</si>
  <si>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</si>
  <si>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</si>
  <si>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</si>
  <si>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</si>
  <si>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</si>
  <si>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</si>
  <si>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</si>
  <si>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</si>
  <si>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</si>
  <si>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</si>
  <si>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</si>
  <si>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</si>
  <si>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</si>
  <si>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</si>
  <si>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</si>
  <si>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</si>
  <si>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</si>
  <si>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</si>
  <si>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</si>
  <si>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</si>
  <si>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</si>
  <si>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</si>
  <si>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</si>
  <si>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</si>
  <si>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</si>
  <si>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</si>
  <si>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</si>
  <si>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</si>
  <si>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</si>
  <si>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</si>
  <si>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</si>
  <si>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</si>
  <si>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</si>
  <si>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</si>
  <si>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</si>
  <si>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</si>
  <si>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</si>
  <si>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</si>
  <si>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</si>
  <si>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</si>
  <si>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</si>
  <si>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</si>
  <si>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</si>
  <si>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</si>
  <si>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</si>
  <si>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</si>
  <si>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</si>
  <si>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</si>
  <si>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</si>
  <si>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</si>
  <si>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</si>
  <si>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</si>
  <si>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</si>
  <si>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</si>
  <si>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</si>
  <si>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</si>
  <si>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</si>
  <si>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</si>
  <si>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</si>
  <si>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</si>
  <si>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</si>
  <si>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</si>
  <si>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</si>
  <si>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</si>
  <si>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</si>
  <si>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</si>
  <si>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</si>
  <si>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</si>
  <si>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</si>
  <si>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</si>
  <si>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</si>
  <si>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</si>
  <si>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</si>
  <si>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</si>
  <si>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</si>
  <si>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</si>
  <si>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</si>
  <si>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</si>
  <si>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</si>
  <si>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</si>
  <si>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</si>
  <si>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</si>
  <si>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</si>
  <si>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</si>
  <si>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</si>
  <si>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</si>
  <si>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</si>
  <si>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</si>
  <si>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</si>
  <si>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</si>
  <si>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</si>
  <si>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</si>
  <si>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</si>
  <si>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</si>
  <si>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</si>
  <si>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</si>
  <si>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</si>
  <si>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</si>
  <si>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</si>
  <si>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</si>
  <si>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</si>
  <si>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</si>
  <si>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</si>
  <si>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</si>
  <si>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</si>
  <si>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</si>
  <si>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</si>
  <si>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</si>
  <si>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</si>
  <si>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</si>
  <si>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</si>
  <si>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</si>
  <si>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</si>
  <si>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</si>
  <si>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</si>
  <si>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</si>
  <si>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</si>
  <si>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</si>
  <si>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</si>
  <si>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</si>
  <si>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</si>
  <si>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</si>
  <si>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</si>
  <si>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</si>
  <si>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</si>
  <si>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</si>
  <si>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</si>
  <si>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</si>
  <si>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</si>
  <si>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</si>
  <si>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</si>
  <si>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</si>
  <si>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</si>
  <si>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</si>
  <si>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</si>
  <si>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</si>
  <si>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</si>
  <si>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</si>
  <si>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</si>
  <si>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</si>
  <si>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</si>
  <si>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</si>
  <si>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</si>
  <si>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</si>
  <si>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</si>
  <si>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</si>
  <si>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</si>
  <si>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</si>
  <si>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</si>
  <si>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</si>
  <si>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</si>
  <si>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</si>
  <si>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</si>
  <si>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</si>
  <si>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</si>
  <si>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</si>
  <si>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</si>
  <si>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</si>
  <si>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</si>
  <si>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</si>
  <si>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</si>
  <si>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</si>
  <si>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</si>
  <si>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</si>
  <si>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</si>
  <si>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</si>
  <si>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</si>
  <si>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</si>
  <si>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</si>
  <si>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</si>
  <si>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</si>
  <si>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</si>
  <si>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</si>
  <si>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</si>
  <si>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</si>
  <si>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</si>
  <si>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</si>
  <si>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</si>
  <si>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</si>
  <si>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</si>
  <si>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</si>
  <si>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</si>
  <si>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</si>
  <si>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</si>
  <si>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</si>
  <si>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</si>
  <si>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</si>
  <si>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</si>
  <si>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</si>
  <si>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</si>
  <si>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</si>
  <si>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</si>
  <si>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</si>
  <si>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</si>
  <si>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</si>
  <si>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</si>
  <si>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</si>
  <si>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</si>
  <si>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</si>
  <si>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</si>
  <si>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</si>
  <si>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</si>
  <si>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</si>
  <si>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</si>
  <si>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</si>
  <si>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</si>
  <si>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</si>
  <si>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</si>
  <si>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</si>
  <si>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</si>
  <si>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</si>
  <si>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</si>
  <si>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</si>
  <si>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</si>
  <si>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</si>
  <si>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</si>
  <si>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</si>
  <si>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</si>
  <si>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</si>
  <si>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</si>
  <si>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</si>
  <si>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</si>
  <si>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</si>
  <si>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</si>
  <si>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</si>
  <si>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</si>
  <si>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</si>
  <si>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</si>
  <si>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</si>
  <si>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</si>
  <si>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</si>
  <si>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</si>
  <si>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</si>
  <si>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</si>
  <si>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</si>
  <si>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</si>
  <si>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</si>
  <si>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</si>
  <si>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</si>
  <si>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</si>
  <si>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</si>
  <si>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</si>
  <si>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</si>
  <si>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</si>
  <si>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</si>
  <si>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</si>
  <si>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</si>
  <si>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</si>
  <si>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</si>
  <si>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</si>
  <si>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</si>
  <si>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</si>
  <si>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</si>
  <si>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</si>
  <si>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</si>
  <si>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</si>
  <si>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</si>
  <si>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</si>
  <si>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</si>
  <si>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</si>
  <si>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</si>
  <si>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</si>
  <si>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</si>
  <si>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</si>
  <si>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</si>
  <si>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</si>
  <si>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</si>
  <si>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</si>
  <si>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</si>
  <si>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</si>
  <si>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</si>
  <si>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</si>
  <si>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</si>
  <si>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</si>
  <si>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</si>
  <si>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</si>
  <si>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</si>
  <si>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</si>
  <si>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</si>
  <si>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</si>
  <si>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</si>
  <si>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</si>
  <si>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</si>
  <si>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</si>
  <si>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</si>
  <si>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</si>
  <si>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</si>
  <si>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</si>
  <si>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</si>
  <si>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</si>
  <si>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</si>
  <si>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</si>
  <si>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</si>
  <si>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</si>
  <si>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</si>
  <si>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</si>
  <si>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</si>
  <si>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</si>
  <si>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</si>
  <si>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</si>
  <si>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</si>
  <si>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</si>
  <si>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</si>
  <si>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</si>
  <si>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</si>
  <si>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</si>
  <si>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</si>
  <si>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</si>
  <si>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</si>
  <si>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</si>
  <si>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</si>
  <si>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</si>
  <si>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</si>
  <si>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</si>
  <si>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</si>
  <si>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</si>
  <si>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</si>
  <si>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</si>
  <si>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</si>
  <si>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</si>
  <si>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</si>
  <si>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</si>
  <si>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</si>
  <si>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</si>
  <si>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</si>
  <si>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</si>
  <si>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</si>
  <si>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</si>
  <si>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</si>
  <si>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</si>
  <si>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</si>
  <si>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</si>
  <si>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</si>
  <si>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</si>
  <si>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</si>
  <si>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</si>
  <si>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</si>
  <si>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</si>
  <si>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</si>
  <si>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</si>
  <si>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</si>
  <si>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</si>
  <si>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</si>
  <si>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</si>
  <si>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</si>
  <si>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</si>
  <si>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</si>
  <si>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</si>
  <si>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</si>
  <si>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</si>
  <si>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</si>
  <si>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</si>
  <si>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</si>
  <si>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</si>
  <si>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</si>
  <si>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</si>
  <si>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</si>
  <si>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</si>
  <si>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</si>
  <si>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</si>
  <si>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</si>
  <si>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</si>
  <si>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</si>
  <si>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</si>
  <si>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</si>
  <si>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</si>
  <si>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</si>
  <si>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</si>
  <si>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</si>
  <si>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</si>
  <si>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</si>
  <si>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</si>
  <si>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</si>
  <si>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</si>
  <si>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</si>
  <si>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</si>
  <si>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</si>
  <si>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</si>
  <si>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</si>
  <si>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</si>
  <si>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</si>
  <si>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</si>
  <si>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</si>
  <si>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</si>
  <si>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</si>
  <si>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</si>
  <si>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</si>
  <si>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</si>
  <si>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</si>
  <si>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</si>
  <si>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</si>
  <si>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</si>
  <si>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</si>
  <si>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</si>
  <si>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</si>
  <si>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</si>
  <si>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</si>
  <si>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</si>
  <si>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</si>
  <si>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</si>
  <si>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</si>
  <si>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</si>
  <si>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</si>
  <si>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</si>
  <si>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</si>
  <si>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</si>
  <si>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</si>
  <si>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</si>
  <si>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</si>
  <si>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</si>
  <si>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</si>
  <si>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</si>
  <si>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</si>
  <si>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</si>
  <si>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</si>
  <si>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</si>
  <si>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</si>
  <si>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</si>
  <si>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</si>
  <si>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</si>
  <si>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</si>
  <si>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</si>
  <si>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</si>
  <si>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</si>
  <si>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</si>
  <si>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</si>
  <si>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</si>
  <si>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</si>
  <si>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</si>
  <si>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</si>
  <si>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</si>
  <si>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</si>
  <si>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</si>
  <si>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</si>
  <si>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</si>
  <si>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</si>
  <si>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</si>
  <si>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</si>
  <si>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</si>
  <si>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</si>
  <si>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</si>
  <si>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</si>
  <si>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</si>
  <si>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</si>
  <si>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</si>
  <si>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</si>
  <si>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</si>
  <si>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</si>
  <si>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</si>
  <si>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</si>
  <si>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</si>
  <si>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</si>
  <si>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</si>
  <si>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</si>
  <si>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</si>
  <si>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</si>
  <si>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</si>
  <si>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</si>
  <si>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</si>
  <si>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</si>
  <si>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</si>
  <si>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</si>
  <si>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</si>
  <si>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</si>
  <si>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</si>
  <si>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</si>
  <si>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</si>
  <si>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</si>
  <si>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</si>
  <si>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</si>
  <si>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</si>
  <si>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</si>
  <si>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</si>
  <si>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</si>
  <si>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</si>
  <si>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</si>
  <si>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</si>
  <si>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</si>
  <si>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</si>
  <si>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</si>
  <si>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</si>
  <si>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</si>
  <si>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</si>
  <si>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</si>
  <si>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</si>
  <si>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</si>
  <si>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</si>
  <si>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</si>
  <si>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</si>
  <si>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</si>
  <si>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</si>
  <si>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</si>
  <si>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</si>
  <si>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</si>
  <si>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</si>
  <si>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</si>
  <si>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</si>
  <si>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</si>
  <si>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</si>
  <si>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</si>
  <si>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</si>
  <si>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</si>
  <si>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</si>
  <si>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</si>
  <si>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</si>
  <si>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</si>
  <si>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</si>
  <si>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</si>
  <si>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</si>
  <si>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</si>
  <si>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</si>
  <si>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</si>
  <si>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</si>
  <si>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</si>
  <si>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</si>
  <si>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</si>
  <si>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</si>
  <si>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</si>
  <si>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</si>
  <si>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</si>
  <si>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</si>
  <si>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</si>
  <si>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</si>
  <si>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</si>
  <si>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</si>
  <si>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</si>
  <si>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</si>
  <si>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</si>
  <si>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</si>
  <si>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</si>
  <si>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</si>
  <si>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</si>
  <si>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</si>
  <si>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</si>
  <si>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</si>
  <si>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</si>
  <si>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</si>
  <si>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</si>
  <si>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</si>
  <si>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</si>
  <si>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</si>
  <si>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</si>
  <si>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</si>
  <si>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</si>
  <si>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</si>
  <si>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</si>
  <si>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</si>
  <si>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</si>
  <si>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</si>
  <si>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</si>
  <si>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</si>
  <si>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</si>
  <si>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</si>
  <si>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</si>
  <si>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</si>
  <si>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</si>
  <si>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</si>
  <si>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</si>
  <si>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</si>
  <si>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</si>
  <si>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</si>
  <si>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</si>
  <si>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</si>
  <si>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</si>
  <si>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</si>
  <si>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</si>
  <si>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</si>
  <si>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</si>
  <si>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</si>
  <si>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</si>
  <si>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</si>
  <si>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</si>
  <si>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</si>
  <si>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</si>
  <si>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</si>
  <si>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</si>
  <si>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</si>
  <si>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</si>
  <si>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</si>
  <si>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</si>
  <si>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</si>
  <si>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</si>
  <si>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</si>
  <si>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</si>
  <si>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</si>
  <si>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</si>
  <si>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</si>
  <si>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</si>
  <si>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</si>
  <si>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</si>
  <si>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</si>
  <si>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</si>
  <si>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</si>
  <si>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</si>
  <si>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</si>
  <si>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</si>
  <si>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</si>
  <si>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</si>
  <si>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</si>
  <si>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</si>
  <si>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</si>
  <si>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</si>
  <si>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</si>
  <si>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</si>
  <si>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</si>
  <si>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</si>
  <si>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</si>
  <si>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</si>
  <si>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</si>
  <si>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</si>
  <si>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</si>
  <si>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</si>
  <si>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</si>
  <si>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</si>
  <si>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</si>
  <si>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</si>
  <si>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</si>
  <si>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</si>
  <si>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</si>
  <si>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</si>
  <si>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</si>
  <si>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</si>
  <si>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</si>
  <si>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</si>
  <si>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</si>
  <si>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</si>
  <si>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</si>
  <si>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</si>
  <si>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</si>
  <si>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</si>
  <si>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</si>
  <si>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</si>
  <si>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</si>
  <si>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</si>
  <si>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</si>
  <si>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</si>
  <si>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</si>
  <si>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</si>
  <si>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</si>
  <si>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</si>
  <si>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</si>
  <si>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</si>
  <si>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</si>
  <si>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</si>
  <si>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</si>
  <si>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</si>
  <si>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</si>
  <si>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</si>
  <si>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</si>
  <si>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</si>
  <si>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</si>
  <si>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</si>
  <si>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</si>
  <si>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</si>
  <si>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</si>
  <si>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</si>
  <si>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</si>
  <si>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</si>
  <si>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</si>
  <si>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</si>
  <si>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</si>
  <si>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</si>
  <si>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</si>
  <si>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</si>
  <si>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</si>
  <si>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</si>
  <si>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</si>
  <si>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</si>
  <si>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</si>
  <si>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</si>
  <si>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</si>
  <si>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</si>
  <si>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</si>
  <si>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</si>
  <si>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</si>
  <si>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</si>
  <si>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</si>
  <si>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</si>
  <si>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</si>
  <si>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</si>
  <si>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</si>
  <si>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</si>
  <si>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</si>
  <si>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</si>
  <si>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</si>
  <si>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</si>
  <si>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</si>
  <si>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</si>
  <si>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</si>
  <si>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</si>
  <si>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</si>
  <si>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</si>
  <si>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</si>
  <si>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</si>
  <si>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</si>
  <si>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</si>
  <si>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</si>
  <si>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</si>
  <si>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</si>
  <si>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</si>
  <si>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</si>
  <si>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</si>
  <si>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</si>
  <si>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</si>
  <si>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</si>
  <si>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</si>
  <si>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</si>
  <si>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</si>
  <si>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</si>
  <si>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</si>
  <si>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</si>
  <si>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</si>
  <si>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</si>
  <si>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</si>
  <si>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</si>
  <si>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</si>
  <si>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</si>
  <si>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</si>
  <si>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</si>
  <si>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</si>
  <si>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</si>
  <si>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</si>
  <si>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</si>
  <si>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</si>
  <si>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</si>
  <si>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</si>
  <si>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</si>
  <si>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</si>
  <si>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</si>
  <si>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</si>
  <si>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</si>
  <si>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</si>
  <si>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</si>
  <si>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</si>
  <si>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</si>
  <si>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</si>
  <si>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</si>
  <si>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</si>
  <si>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</si>
  <si>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</si>
  <si>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</si>
  <si>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</si>
  <si>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</si>
  <si>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</si>
  <si>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</si>
  <si>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</si>
  <si>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</si>
  <si>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</si>
  <si>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</si>
  <si>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</si>
  <si>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</si>
  <si>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</si>
  <si>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</si>
  <si>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</si>
  <si>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</si>
  <si>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</si>
  <si>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</si>
  <si>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</si>
  <si>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</si>
  <si>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</si>
  <si>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</si>
  <si>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</si>
  <si>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</si>
  <si>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</si>
  <si>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</si>
  <si>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</si>
  <si>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</si>
  <si>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</si>
  <si>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</si>
  <si>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</si>
  <si>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</si>
  <si>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</si>
  <si>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</si>
  <si>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</si>
  <si>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</si>
  <si>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</si>
  <si>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</si>
  <si>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</si>
  <si>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</si>
  <si>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</si>
  <si>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</si>
  <si>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</si>
  <si>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</si>
  <si>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</si>
  <si>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</si>
  <si>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</si>
  <si>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</si>
  <si>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</si>
  <si>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</si>
  <si>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</si>
  <si>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</si>
  <si>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</si>
  <si>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</si>
  <si>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</si>
  <si>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</si>
  <si>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</si>
  <si>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</si>
  <si>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</si>
  <si>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</si>
  <si>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</si>
  <si>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</si>
  <si>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</si>
  <si>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</si>
  <si>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</si>
  <si>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</si>
  <si>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</si>
  <si>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</si>
  <si>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</si>
  <si>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</si>
  <si>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</si>
  <si>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</si>
  <si>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</si>
  <si>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</si>
  <si>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</si>
  <si>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</si>
  <si>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</si>
  <si>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</si>
  <si>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</si>
  <si>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</si>
  <si>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</si>
  <si>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</si>
  <si>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</si>
  <si>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</si>
  <si>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</si>
  <si>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</si>
  <si>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</si>
  <si>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</si>
  <si>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</si>
  <si>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</si>
  <si>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</si>
  <si>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</si>
  <si>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</si>
  <si>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</si>
  <si>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</si>
  <si>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</si>
  <si>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</si>
  <si>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</si>
  <si>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</si>
  <si>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</si>
  <si>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</si>
  <si>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</si>
  <si>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</si>
  <si>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</si>
  <si>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</si>
  <si>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</si>
  <si>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</si>
  <si>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</si>
  <si>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</si>
  <si>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</si>
  <si>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</si>
  <si>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</si>
  <si>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</si>
  <si>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</si>
  <si>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</si>
  <si>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</si>
  <si>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</si>
  <si>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</si>
  <si>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</si>
  <si>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</si>
  <si>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</si>
  <si>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</si>
  <si>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</si>
  <si>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</si>
  <si>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</si>
  <si>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</si>
  <si>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</si>
  <si>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</si>
  <si>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</si>
  <si>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</si>
  <si>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</si>
  <si>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</si>
  <si>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</si>
  <si>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</si>
  <si>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</si>
  <si>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</si>
  <si>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</si>
  <si>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</si>
  <si>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</si>
  <si>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</si>
  <si>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</si>
  <si>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</si>
  <si>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</si>
  <si>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</si>
  <si>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</si>
  <si>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</si>
  <si>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</si>
  <si>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</si>
  <si>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</si>
  <si>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</si>
  <si>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</si>
  <si>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</si>
  <si>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</si>
  <si>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</si>
  <si>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</si>
  <si>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</si>
  <si>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</si>
  <si>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</si>
  <si>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</si>
  <si>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</si>
  <si>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</si>
  <si>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</si>
  <si>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</si>
  <si>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</si>
  <si>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</si>
  <si>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</si>
  <si>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</si>
  <si>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</si>
  <si>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</si>
  <si>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</si>
  <si>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</si>
  <si>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</si>
  <si>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</si>
  <si>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</si>
  <si>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</si>
  <si>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</si>
  <si>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</si>
  <si>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</si>
  <si>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</si>
  <si>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</si>
  <si>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</si>
  <si>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</si>
  <si>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</si>
  <si>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</si>
  <si>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</si>
  <si>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</si>
  <si>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</si>
  <si>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</si>
  <si>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</si>
  <si>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</si>
  <si>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</si>
  <si>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</si>
  <si>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</si>
  <si>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</si>
  <si>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</si>
  <si>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</si>
  <si>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</si>
  <si>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</si>
  <si>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</si>
  <si>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</si>
  <si>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</si>
  <si>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</si>
  <si>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</si>
  <si>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</si>
  <si>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</si>
  <si>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</si>
  <si>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</si>
  <si>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</si>
  <si>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</si>
  <si>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</si>
  <si>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</si>
  <si>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</si>
  <si>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</si>
  <si>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</si>
  <si>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</si>
  <si>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</si>
  <si>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</si>
  <si>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</si>
  <si>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</si>
  <si>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</si>
  <si>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</si>
  <si>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</si>
  <si>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</si>
  <si>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</si>
  <si>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</si>
  <si>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</si>
  <si>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</si>
  <si>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</si>
  <si>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</si>
  <si>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</si>
  <si>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</si>
  <si>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</si>
  <si>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</si>
  <si>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</si>
  <si>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</si>
  <si>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</si>
  <si>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</si>
  <si>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</si>
  <si>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</si>
  <si>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</si>
  <si>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</si>
  <si>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</si>
  <si>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</si>
  <si>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</si>
  <si>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</si>
  <si>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</si>
  <si>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</si>
  <si>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</si>
  <si>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</si>
  <si>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</si>
  <si>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</si>
  <si>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</si>
  <si>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</si>
  <si>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</si>
  <si>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</si>
  <si>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</si>
  <si>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</si>
  <si>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</si>
  <si>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</si>
  <si>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</si>
  <si>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</si>
  <si>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</si>
  <si>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</si>
  <si>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</si>
  <si>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</si>
  <si>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</si>
  <si>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</si>
  <si>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</si>
  <si>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</si>
  <si>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</si>
  <si>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</si>
  <si>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</si>
  <si>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</si>
  <si>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</si>
  <si>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</si>
  <si>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</si>
  <si>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</si>
  <si>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</si>
  <si>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</si>
  <si>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</si>
  <si>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</si>
  <si>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</si>
  <si>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</si>
  <si>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</si>
  <si>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</si>
  <si>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</si>
  <si>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</si>
  <si>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</si>
  <si>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</si>
  <si>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</si>
  <si>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</si>
  <si>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</si>
  <si>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</si>
  <si>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</si>
  <si>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</si>
  <si>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</si>
  <si>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</si>
  <si>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</si>
  <si>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</si>
  <si>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</si>
  <si>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</si>
  <si>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</si>
  <si>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</si>
  <si>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</si>
  <si>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</si>
  <si>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</si>
  <si>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</si>
  <si>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</si>
  <si>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</si>
  <si>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</si>
  <si>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</si>
  <si>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</si>
  <si>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</si>
  <si>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</si>
  <si>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</si>
  <si>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</si>
  <si>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</si>
  <si>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</si>
  <si>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</si>
  <si>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</si>
  <si>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</si>
  <si>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</si>
  <si>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</si>
  <si>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</si>
  <si>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</si>
  <si>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</si>
  <si>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</si>
  <si>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</si>
  <si>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</si>
  <si>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</si>
  <si>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</si>
  <si>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</si>
  <si>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</si>
  <si>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</si>
  <si>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</si>
  <si>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</si>
  <si>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</si>
  <si>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</si>
  <si>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</si>
  <si>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</si>
  <si>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</si>
  <si>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</si>
  <si>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</si>
  <si>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</si>
  <si>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</si>
  <si>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</si>
  <si>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</si>
  <si>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</si>
  <si>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</si>
  <si>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</si>
  <si>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</si>
  <si>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</si>
  <si>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</si>
  <si>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</si>
  <si>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</si>
  <si>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</si>
  <si>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</si>
  <si>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</si>
  <si>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</si>
  <si>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</si>
  <si>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</si>
  <si>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</si>
  <si>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</si>
  <si>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</si>
  <si>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</si>
  <si>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</si>
  <si>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</si>
  <si>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</si>
  <si>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</si>
  <si>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</si>
  <si>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</si>
  <si>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</si>
  <si>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</si>
  <si>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</si>
  <si>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</si>
  <si>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</si>
  <si>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</si>
  <si>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</si>
  <si>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</si>
  <si>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</si>
  <si>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</si>
  <si>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</si>
  <si>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</si>
  <si>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</si>
  <si>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</si>
  <si>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</si>
  <si>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</si>
  <si>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</si>
  <si>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</si>
  <si>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</si>
  <si>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</si>
  <si>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</si>
  <si>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</si>
  <si>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</si>
  <si>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</si>
  <si>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</si>
  <si>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</si>
  <si>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</si>
  <si>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</si>
  <si>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</si>
  <si>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</si>
  <si>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</si>
  <si>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</si>
  <si>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</si>
  <si>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</si>
  <si>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</si>
  <si>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</si>
  <si>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</si>
  <si>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</si>
  <si>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</si>
  <si>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</si>
  <si>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</si>
  <si>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</si>
  <si>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</si>
  <si>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</si>
  <si>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</si>
  <si>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</si>
  <si>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</si>
  <si>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</si>
  <si>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</si>
  <si>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</si>
  <si>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</si>
  <si>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</si>
  <si>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</si>
  <si>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</si>
  <si>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</si>
  <si>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</si>
  <si>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</si>
  <si>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</si>
  <si>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</si>
  <si>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</si>
  <si>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</si>
  <si>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</si>
  <si>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</si>
  <si>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</si>
  <si>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</si>
  <si>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</si>
  <si>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</si>
  <si>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</si>
  <si>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</si>
  <si>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</si>
  <si>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</si>
  <si>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</si>
  <si>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</si>
  <si>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</si>
  <si>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</si>
  <si>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</si>
  <si>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</si>
  <si>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</si>
  <si>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</si>
  <si>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</si>
  <si>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</si>
  <si>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</si>
  <si>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</si>
  <si>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</si>
  <si>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</si>
  <si>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</si>
  <si>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</si>
  <si>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</si>
  <si>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</si>
  <si>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</si>
  <si>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</si>
  <si>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</si>
  <si>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</si>
  <si>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</si>
  <si>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</si>
  <si>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</si>
  <si>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</si>
  <si>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</si>
  <si>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</si>
  <si>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</si>
  <si>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</si>
  <si>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</si>
  <si>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</si>
  <si>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</si>
  <si>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</si>
  <si>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</si>
  <si>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</si>
  <si>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</si>
  <si>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</si>
  <si>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</si>
  <si>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</si>
  <si>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</si>
  <si>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</si>
  <si>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</si>
  <si>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</si>
  <si>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</si>
  <si>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</si>
  <si>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</si>
  <si>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</si>
  <si>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</si>
  <si>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</si>
  <si>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</si>
  <si>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</si>
  <si>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</si>
  <si>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</si>
  <si>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</si>
  <si>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</si>
  <si>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</si>
  <si>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</si>
  <si>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</si>
  <si>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</si>
  <si>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</si>
  <si>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</si>
  <si>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</si>
  <si>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</si>
  <si>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</si>
  <si>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</si>
  <si>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</si>
  <si>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</si>
  <si>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</si>
  <si>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</si>
  <si>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</si>
  <si>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</si>
  <si>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</si>
  <si>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</si>
  <si>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</si>
  <si>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</si>
  <si>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</si>
  <si>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</si>
  <si>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</si>
  <si>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</si>
  <si>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</si>
  <si>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</si>
  <si>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</si>
  <si>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</si>
  <si>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</si>
  <si>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</si>
  <si>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</si>
  <si>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</si>
  <si>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</si>
  <si>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</si>
  <si>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</si>
  <si>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</si>
  <si>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</si>
  <si>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</si>
  <si>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</si>
  <si>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</si>
  <si>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</si>
  <si>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</si>
  <si>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</si>
  <si>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</si>
  <si>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</si>
  <si>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</si>
  <si>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</si>
  <si>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</si>
  <si>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</si>
  <si>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</si>
  <si>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</si>
  <si>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</si>
  <si>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</si>
  <si>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</si>
  <si>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</si>
  <si>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</si>
  <si>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</si>
  <si>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</si>
  <si>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</si>
  <si>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</si>
  <si>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</si>
  <si>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</si>
  <si>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</si>
  <si>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</si>
  <si>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</si>
  <si>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</si>
  <si>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</si>
  <si>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</si>
  <si>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</si>
  <si>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</si>
  <si>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</si>
  <si>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</si>
  <si>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</si>
  <si>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</si>
  <si>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</si>
  <si>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</si>
  <si>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</si>
  <si>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</si>
  <si>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</si>
  <si>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</si>
  <si>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</si>
  <si>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</si>
  <si>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</si>
  <si>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</si>
  <si>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</si>
  <si>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</si>
  <si>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</si>
  <si>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</si>
  <si>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</si>
  <si>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</si>
  <si>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</si>
  <si>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</si>
  <si>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</si>
  <si>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</si>
  <si>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</si>
  <si>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</si>
  <si>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</si>
  <si>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</si>
  <si>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</si>
  <si>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</si>
  <si>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</si>
  <si>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</si>
  <si>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</si>
  <si>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</si>
  <si>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</si>
  <si>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</si>
  <si>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</si>
  <si>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</si>
  <si>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</si>
  <si>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</si>
  <si>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</si>
  <si>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</si>
  <si>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</si>
  <si>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</si>
  <si>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</si>
  <si>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</si>
  <si>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</si>
  <si>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</si>
  <si>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</si>
  <si>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</si>
  <si>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</si>
  <si>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</si>
  <si>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</si>
  <si>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</si>
  <si>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</si>
  <si>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</si>
  <si>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</si>
  <si>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</si>
  <si>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</si>
  <si>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</si>
  <si>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</si>
  <si>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</si>
  <si>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</si>
  <si>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</si>
  <si>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</si>
  <si>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</si>
  <si>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</si>
  <si>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</si>
  <si>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</si>
  <si>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</si>
  <si>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</si>
  <si>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</si>
  <si>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</si>
  <si>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</si>
  <si>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</si>
  <si>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</si>
  <si>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</si>
  <si>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</si>
  <si>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</si>
  <si>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</si>
  <si>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</si>
  <si>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</si>
  <si>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</si>
  <si>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</si>
  <si>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</si>
  <si>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</si>
  <si>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</si>
  <si>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</si>
  <si>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</si>
  <si>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</si>
  <si>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</si>
  <si>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</si>
  <si>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</si>
  <si>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</si>
  <si>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</si>
  <si>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</si>
  <si>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</si>
  <si>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</si>
  <si>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</si>
  <si>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</si>
  <si>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</si>
  <si>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</si>
  <si>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</si>
  <si>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</si>
  <si>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</si>
  <si>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</si>
  <si>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</si>
  <si>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</si>
  <si>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</si>
  <si>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</si>
  <si>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</si>
  <si>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</si>
  <si>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</si>
  <si>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</si>
  <si>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</si>
  <si>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</si>
  <si>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</si>
  <si>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</si>
  <si>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</si>
  <si>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</si>
  <si>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</si>
  <si>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</si>
  <si>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</si>
  <si>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</si>
  <si>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</si>
  <si>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</si>
  <si>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</si>
  <si>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</si>
  <si>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</si>
  <si>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</si>
  <si>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</si>
  <si>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</si>
  <si>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</si>
  <si>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</si>
  <si>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</si>
  <si>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</si>
  <si>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</si>
  <si>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</si>
  <si>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</si>
  <si>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</si>
  <si>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</si>
  <si>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</si>
  <si>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</si>
  <si>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</si>
  <si>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</si>
  <si>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</si>
  <si>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</si>
  <si>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</si>
  <si>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</si>
  <si>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</si>
  <si>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</si>
  <si>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</si>
  <si>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</si>
  <si>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</si>
  <si>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</si>
  <si>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</si>
  <si>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</si>
  <si>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</si>
  <si>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</si>
  <si>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</si>
  <si>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</si>
  <si>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</si>
  <si>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</si>
  <si>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</si>
  <si>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</si>
  <si>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</si>
  <si>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</si>
  <si>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</si>
  <si>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</si>
  <si>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</si>
  <si>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</si>
  <si>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</si>
  <si>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</si>
  <si>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</si>
  <si>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</si>
  <si>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</si>
  <si>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</si>
  <si>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</si>
  <si>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</si>
  <si>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</si>
  <si>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</si>
  <si>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</si>
  <si>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</si>
  <si>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</si>
  <si>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</si>
  <si>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</si>
  <si>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</si>
  <si>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</si>
  <si>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</si>
  <si>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</si>
  <si>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</si>
  <si>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</si>
  <si>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</si>
  <si>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</si>
  <si>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</si>
  <si>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</si>
  <si>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</si>
  <si>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</si>
  <si>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</si>
  <si>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</si>
  <si>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</si>
  <si>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</si>
  <si>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</si>
  <si>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</si>
  <si>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</si>
  <si>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</si>
  <si>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</si>
  <si>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</si>
  <si>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</si>
  <si>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</si>
  <si>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</si>
  <si>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</si>
  <si>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</si>
  <si>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</si>
  <si>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</si>
  <si>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</si>
  <si>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</si>
  <si>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</si>
  <si>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</si>
  <si>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</si>
  <si>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</si>
  <si>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</si>
  <si>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</si>
  <si>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</si>
  <si>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</si>
  <si>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</si>
  <si>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</si>
  <si>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</si>
  <si>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</si>
  <si>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</si>
  <si>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</si>
  <si>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</si>
  <si>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</si>
  <si>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</si>
  <si>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</si>
  <si>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</si>
  <si>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</si>
  <si>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</si>
  <si>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</si>
  <si>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</si>
  <si>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</si>
  <si>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</si>
  <si>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</si>
  <si>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</si>
  <si>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</si>
  <si>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</si>
  <si>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</si>
  <si>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</si>
  <si>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</si>
  <si>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</si>
  <si>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</si>
  <si>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</si>
  <si>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</si>
  <si>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</si>
  <si>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</si>
  <si>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</si>
  <si>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</si>
  <si>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</si>
  <si>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</si>
  <si>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</si>
  <si>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</si>
  <si>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</si>
  <si>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</si>
  <si>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</si>
  <si>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</si>
  <si>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</si>
  <si>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</si>
  <si>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</si>
  <si>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</si>
  <si>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</si>
  <si>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</si>
  <si>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</si>
  <si>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</si>
  <si>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</si>
  <si>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</si>
  <si>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</si>
  <si>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</si>
  <si>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</si>
  <si>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</si>
  <si>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</si>
  <si>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</si>
  <si>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</si>
  <si>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</si>
  <si>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</si>
  <si>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</si>
  <si>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</si>
  <si>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</si>
  <si>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</si>
  <si>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</si>
  <si>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</si>
  <si>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</si>
  <si>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</si>
  <si>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</si>
  <si>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</si>
  <si>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</si>
  <si>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</si>
  <si>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</si>
  <si>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</si>
  <si>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</si>
  <si>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</si>
  <si>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</si>
  <si>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</si>
  <si>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</si>
  <si>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</si>
  <si>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</si>
  <si>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</si>
  <si>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</si>
  <si>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</si>
  <si>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</si>
  <si>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</si>
  <si>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</si>
  <si>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</si>
  <si>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</si>
  <si>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</si>
  <si>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</si>
  <si>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</si>
  <si>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</si>
  <si>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</si>
  <si>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</si>
  <si>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</si>
  <si>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</si>
  <si>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</si>
  <si>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</si>
  <si>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</si>
  <si>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</si>
  <si>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</si>
  <si>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</si>
  <si>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</si>
  <si>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</si>
  <si>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</si>
  <si>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</si>
  <si>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</si>
  <si>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</si>
  <si>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</si>
  <si>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</si>
  <si>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</si>
  <si>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</si>
  <si>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</si>
  <si>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</si>
  <si>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</si>
  <si>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</si>
  <si>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</si>
  <si>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</si>
  <si>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</si>
  <si>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</si>
  <si>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</si>
  <si>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</si>
  <si>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</si>
  <si>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</si>
  <si>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</si>
  <si>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</si>
  <si>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</si>
  <si>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</si>
  <si>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</si>
  <si>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</si>
  <si>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</si>
  <si>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</si>
  <si>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</si>
  <si>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</si>
  <si>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</si>
  <si>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</si>
  <si>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</si>
  <si>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</si>
  <si>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</si>
  <si>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</si>
  <si>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</si>
  <si>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</si>
  <si>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</si>
  <si>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</si>
  <si>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</si>
  <si>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</si>
  <si>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</si>
  <si>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</si>
  <si>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</si>
  <si>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</si>
  <si>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</si>
  <si>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</si>
  <si>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</si>
  <si>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</si>
  <si>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</si>
  <si>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</si>
  <si>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</si>
  <si>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</si>
  <si>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</si>
  <si>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</si>
  <si>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</si>
  <si>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</si>
  <si>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</si>
  <si>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</si>
  <si>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</si>
  <si>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</si>
  <si>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</si>
  <si>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</si>
  <si>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</si>
  <si>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</si>
  <si>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</si>
  <si>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</si>
  <si>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</si>
  <si>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</si>
  <si>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</si>
  <si>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</si>
  <si>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</si>
  <si>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</si>
  <si>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</si>
  <si>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</si>
  <si>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</si>
  <si>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</si>
  <si>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</si>
  <si>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</si>
  <si>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</si>
  <si>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</si>
  <si>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</si>
  <si>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</si>
  <si>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</si>
  <si>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</si>
  <si>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</si>
  <si>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</si>
  <si>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</si>
  <si>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</si>
  <si>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</si>
  <si>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</si>
  <si>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</si>
  <si>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</si>
  <si>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</si>
  <si>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</si>
  <si>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</si>
  <si>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</si>
  <si>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</si>
  <si>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</si>
  <si>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</si>
  <si>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</si>
  <si>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</si>
  <si>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</si>
  <si>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</si>
  <si>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</si>
  <si>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</si>
  <si>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</si>
  <si>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</si>
  <si>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</si>
  <si>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</si>
  <si>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</si>
  <si>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</si>
  <si>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</si>
  <si>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</si>
  <si>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</si>
  <si>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</si>
  <si>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</si>
  <si>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</si>
  <si>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</si>
  <si>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</si>
  <si>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</si>
  <si>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</si>
  <si>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</si>
  <si>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</si>
  <si>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</si>
  <si>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</si>
  <si>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</si>
  <si>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</si>
  <si>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</si>
  <si>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</si>
  <si>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</si>
  <si>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</si>
  <si>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</si>
  <si>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</si>
  <si>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</si>
  <si>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</si>
  <si>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</si>
  <si>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</si>
  <si>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</si>
  <si>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</si>
  <si>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</si>
  <si>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</si>
  <si>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</si>
  <si>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</si>
  <si>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</si>
  <si>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</si>
  <si>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</si>
  <si>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</si>
  <si>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</si>
  <si>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</si>
  <si>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</si>
  <si>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</si>
  <si>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</si>
  <si>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</si>
  <si>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</si>
  <si>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</si>
  <si>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</si>
  <si>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</si>
  <si>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</si>
  <si>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</si>
  <si>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</si>
  <si>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</si>
  <si>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</si>
  <si>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</si>
  <si>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</si>
  <si>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</si>
  <si>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</si>
  <si>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</si>
  <si>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</si>
  <si>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</si>
  <si>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</si>
  <si>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</si>
  <si>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</si>
  <si>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</si>
  <si>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</si>
  <si>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</si>
  <si>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</si>
  <si>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</si>
  <si>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</si>
  <si>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</si>
  <si>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</si>
  <si>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</si>
  <si>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</si>
  <si>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</si>
  <si>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</si>
  <si>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</si>
  <si>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</si>
  <si>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</si>
  <si>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</si>
  <si>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</si>
  <si>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</si>
  <si>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</si>
  <si>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</si>
  <si>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</si>
  <si>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</si>
  <si>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</si>
  <si>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</si>
  <si>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</si>
  <si>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</si>
  <si>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</si>
  <si>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</si>
  <si>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</si>
  <si>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</si>
  <si>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</si>
  <si>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</si>
  <si>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</si>
  <si>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</si>
  <si>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</si>
  <si>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</si>
  <si>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</si>
  <si>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</si>
  <si>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</si>
  <si>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</si>
  <si>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</si>
  <si>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</si>
  <si>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</si>
  <si>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</si>
  <si>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</si>
  <si>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</si>
  <si>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</si>
  <si>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</si>
  <si>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</si>
  <si>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</si>
  <si>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</si>
  <si>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</si>
  <si>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</si>
  <si>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</si>
  <si>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</si>
  <si>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</si>
  <si>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</si>
  <si>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</si>
  <si>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</si>
  <si>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</si>
  <si>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</si>
  <si>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</si>
  <si>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</si>
  <si>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</si>
  <si>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</si>
  <si>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</si>
  <si>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</si>
  <si>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</si>
  <si>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</si>
  <si>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</si>
  <si>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</si>
  <si>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</si>
  <si>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</si>
  <si>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</si>
  <si>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</si>
  <si>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</si>
  <si>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</si>
  <si>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</si>
  <si>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</si>
  <si>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</si>
  <si>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</si>
  <si>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</si>
  <si>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</si>
  <si>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</si>
  <si>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</si>
  <si>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</si>
  <si>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</si>
  <si>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</si>
  <si>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</si>
  <si>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</si>
  <si>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</si>
  <si>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</si>
  <si>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</si>
  <si>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</si>
  <si>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</si>
  <si>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</si>
  <si>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</si>
  <si>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</si>
  <si>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</si>
  <si>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</si>
  <si>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</si>
  <si>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</si>
  <si>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</si>
  <si>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</si>
  <si>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</si>
  <si>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</si>
  <si>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</si>
  <si>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</si>
  <si>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</si>
  <si>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</si>
  <si>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</si>
  <si>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</si>
  <si>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</si>
  <si>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</si>
  <si>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</si>
  <si>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</si>
  <si>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</si>
  <si>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</si>
  <si>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</si>
  <si>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</si>
  <si>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</si>
  <si>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</si>
  <si>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</si>
  <si>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</si>
  <si>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</si>
  <si>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</si>
  <si>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</si>
  <si>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</si>
  <si>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</si>
  <si>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</si>
  <si>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</si>
  <si>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</si>
  <si>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</si>
  <si>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</si>
  <si>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</si>
  <si>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</si>
  <si>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</si>
  <si>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</si>
  <si>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</si>
  <si>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</si>
  <si>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</si>
  <si>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</si>
  <si>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</si>
  <si>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</si>
  <si>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</si>
  <si>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</si>
  <si>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</si>
  <si>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</si>
  <si>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</si>
  <si>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</si>
  <si>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</si>
  <si>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</si>
  <si>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</si>
  <si>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</si>
  <si>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</si>
  <si>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</si>
  <si>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</si>
  <si>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</si>
  <si>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</si>
  <si>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</si>
  <si>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</si>
  <si>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</si>
  <si>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</si>
  <si>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</si>
  <si>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</si>
  <si>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</si>
  <si>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</si>
  <si>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</si>
  <si>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</si>
  <si>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</si>
  <si>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</si>
  <si>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</si>
  <si>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</si>
  <si>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</si>
  <si>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</si>
  <si>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</si>
  <si>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</si>
  <si>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</si>
  <si>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</si>
  <si>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</si>
  <si>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</si>
  <si>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</si>
  <si>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</si>
  <si>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</si>
  <si>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</si>
  <si>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</si>
  <si>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</si>
  <si>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</si>
  <si>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</si>
  <si>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</si>
  <si>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</si>
  <si>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</si>
  <si>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</si>
  <si>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</si>
  <si>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</si>
  <si>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</si>
  <si>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</si>
  <si>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</si>
  <si>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</si>
  <si>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</si>
  <si>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</si>
  <si>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</si>
  <si>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</si>
  <si>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</si>
  <si>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</si>
  <si>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</si>
  <si>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</si>
  <si>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</si>
  <si>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</si>
  <si>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</si>
  <si>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</si>
  <si>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</si>
  <si>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</si>
  <si>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</si>
  <si>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</si>
  <si>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</si>
  <si>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</si>
  <si>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</si>
  <si>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</si>
  <si>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</si>
  <si>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</si>
  <si>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</si>
  <si>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</si>
  <si>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</si>
  <si>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</si>
  <si>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</si>
  <si>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</si>
  <si>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</si>
  <si>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</si>
  <si>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</si>
  <si>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</si>
  <si>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</si>
  <si>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</si>
  <si>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</si>
  <si>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</si>
  <si>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</si>
  <si>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</si>
  <si>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</si>
  <si>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</si>
  <si>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</si>
  <si>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</si>
  <si>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</si>
  <si>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</si>
  <si>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</si>
  <si>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</si>
  <si>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</si>
  <si>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</si>
  <si>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</si>
  <si>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</si>
  <si>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</si>
  <si>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</si>
  <si>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</si>
  <si>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</si>
  <si>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</si>
  <si>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</si>
  <si>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</si>
  <si>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</si>
  <si>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</si>
  <si>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</si>
  <si>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</si>
  <si>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</si>
  <si>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</si>
  <si>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</si>
  <si>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</si>
  <si>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</si>
  <si>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</si>
  <si>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</si>
  <si>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</si>
  <si>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</si>
  <si>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</si>
  <si>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</si>
  <si>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</si>
  <si>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</si>
  <si>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</si>
  <si>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</si>
  <si>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</si>
  <si>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</si>
  <si>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</si>
  <si>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</si>
  <si>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</si>
  <si>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</si>
  <si>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</si>
  <si>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</si>
  <si>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</si>
  <si>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</si>
  <si>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</si>
  <si>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</si>
  <si>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</si>
  <si>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</si>
  <si>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</si>
  <si>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</si>
  <si>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</si>
  <si>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</si>
  <si>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</si>
  <si>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</si>
  <si>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</si>
  <si>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</si>
  <si>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</si>
  <si>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</si>
  <si>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</si>
  <si>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</si>
  <si>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</si>
  <si>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</si>
  <si>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</si>
  <si>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</si>
  <si>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</si>
  <si>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</si>
  <si>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</si>
  <si>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</si>
  <si>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</si>
  <si>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</si>
  <si>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</si>
  <si>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</si>
  <si>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</si>
  <si>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</si>
  <si>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</si>
  <si>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</si>
  <si>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</si>
  <si>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</si>
  <si>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</si>
  <si>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</si>
  <si>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</si>
  <si>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</si>
  <si>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</si>
  <si>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</si>
  <si>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</si>
  <si>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</si>
  <si>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</si>
  <si>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</si>
  <si>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</si>
  <si>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</si>
  <si>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</si>
  <si>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</si>
  <si>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</si>
  <si>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</si>
  <si>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</si>
  <si>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</si>
  <si>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</si>
  <si>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</si>
  <si>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</si>
  <si>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</si>
  <si>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</si>
  <si>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</si>
  <si>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</si>
  <si>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</si>
  <si>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</si>
  <si>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</si>
  <si>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</si>
  <si>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</si>
  <si>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</si>
  <si>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</si>
  <si>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</si>
  <si>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</si>
  <si>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</si>
  <si>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</si>
  <si>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</si>
  <si>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</si>
  <si>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</si>
  <si>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</si>
  <si>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</si>
  <si>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</si>
  <si>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</si>
  <si>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</si>
  <si>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</si>
  <si>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</si>
  <si>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</si>
  <si>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</si>
  <si>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</si>
  <si>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</si>
  <si>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</si>
  <si>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</si>
  <si>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</si>
  <si>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</si>
  <si>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</si>
  <si>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</si>
  <si>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</si>
  <si>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</si>
  <si>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</si>
  <si>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</si>
  <si>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</si>
  <si>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</si>
  <si>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</si>
  <si>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</si>
  <si>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</si>
  <si>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</si>
  <si>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</si>
  <si>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</si>
  <si>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</si>
  <si>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</si>
  <si>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</si>
  <si>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</si>
  <si>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</si>
  <si>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</si>
  <si>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</si>
  <si>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</si>
  <si>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</si>
  <si>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</si>
  <si>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</si>
  <si>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</si>
  <si>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</si>
  <si>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</si>
  <si>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</si>
  <si>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</si>
  <si>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</si>
  <si>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</si>
  <si>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</si>
  <si>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</si>
  <si>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</si>
  <si>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</si>
  <si>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</si>
  <si>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</si>
  <si>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</si>
  <si>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</si>
  <si>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</si>
  <si>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</si>
  <si>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</si>
  <si>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</si>
  <si>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</si>
  <si>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</si>
  <si>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</si>
  <si>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</si>
  <si>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</si>
  <si>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</si>
  <si>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</si>
  <si>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</si>
  <si>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</si>
  <si>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</si>
  <si>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</si>
  <si>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</si>
  <si>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</si>
  <si>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</si>
  <si>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</si>
  <si>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</si>
  <si>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</si>
  <si>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</si>
  <si>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</si>
  <si>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</si>
  <si>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</si>
  <si>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</si>
  <si>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</si>
  <si>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</si>
  <si>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</si>
  <si>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</si>
  <si>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</si>
  <si>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</si>
  <si>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</si>
  <si>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</si>
  <si>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</si>
  <si>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</si>
  <si>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</si>
  <si>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</si>
  <si>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</si>
  <si>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</si>
  <si>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</si>
  <si>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</si>
  <si>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</si>
  <si>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</si>
  <si>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</si>
  <si>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</si>
  <si>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</si>
  <si>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</si>
  <si>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</si>
  <si>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</si>
  <si>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</si>
  <si>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</si>
  <si>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</si>
  <si>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</si>
  <si>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</si>
  <si>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</si>
  <si>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</si>
  <si>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</si>
  <si>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</si>
  <si>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</si>
  <si>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</si>
  <si>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</si>
  <si>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</si>
  <si>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</si>
  <si>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</si>
  <si>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</si>
  <si>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</si>
  <si>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</si>
  <si>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</si>
  <si>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</si>
  <si>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</si>
  <si>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</si>
  <si>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</si>
  <si>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</si>
  <si>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</si>
  <si>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</si>
  <si>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</si>
  <si>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</si>
  <si>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</si>
  <si>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</si>
  <si>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</si>
  <si>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</si>
  <si>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</si>
  <si>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</si>
  <si>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</si>
  <si>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</si>
  <si>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</si>
  <si>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</si>
  <si>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</si>
  <si>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</si>
  <si>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</si>
  <si>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</si>
  <si>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</si>
  <si>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</si>
  <si>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</si>
  <si>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</si>
  <si>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</si>
  <si>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</si>
  <si>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</si>
  <si>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</si>
  <si>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</si>
  <si>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</si>
  <si>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</si>
  <si>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</si>
  <si>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</si>
  <si>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</si>
  <si>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</si>
  <si>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</si>
  <si>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</si>
  <si>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</si>
  <si>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</si>
  <si>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</si>
  <si>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</si>
  <si>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</si>
  <si>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</si>
  <si>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</si>
  <si>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</si>
  <si>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</si>
  <si>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</si>
  <si>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</si>
  <si>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</si>
  <si>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</si>
  <si>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</si>
  <si>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</si>
  <si>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</si>
  <si>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</si>
  <si>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</si>
  <si>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</si>
  <si>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</si>
  <si>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</si>
  <si>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</si>
  <si>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</si>
  <si>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</si>
  <si>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</si>
  <si>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</si>
  <si>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</si>
  <si>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</si>
  <si>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</si>
  <si>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</si>
  <si>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</si>
  <si>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</si>
  <si>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</si>
  <si>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</si>
  <si>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</si>
  <si>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</si>
  <si>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</si>
  <si>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</si>
  <si>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</si>
  <si>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</si>
  <si>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</si>
  <si>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</si>
  <si>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</si>
  <si>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</si>
  <si>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</si>
  <si>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</si>
  <si>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</si>
  <si>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</si>
  <si>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</si>
  <si>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</si>
  <si>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</si>
  <si>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</si>
  <si>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</si>
  <si>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</si>
  <si>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</si>
  <si>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</si>
  <si>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</si>
  <si>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</si>
  <si>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</si>
  <si>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</si>
  <si>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</si>
  <si>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</si>
  <si>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</si>
  <si>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</si>
  <si>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</si>
  <si>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</si>
  <si>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</si>
  <si>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</si>
  <si>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</si>
  <si>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</si>
  <si>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</si>
  <si>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</si>
  <si>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</si>
  <si>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</si>
  <si>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</si>
  <si>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</si>
  <si>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</si>
  <si>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</si>
  <si>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</si>
  <si>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</si>
  <si>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</si>
  <si>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</si>
  <si>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</si>
  <si>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</si>
  <si>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</si>
  <si>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</si>
  <si>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</si>
  <si>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</si>
  <si>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</si>
  <si>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</si>
  <si>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</si>
  <si>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</si>
  <si>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</si>
  <si>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</si>
  <si>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</si>
  <si>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</si>
  <si>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</si>
  <si>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</si>
  <si>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</si>
  <si>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</si>
  <si>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</si>
  <si>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</si>
  <si>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</si>
  <si>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</si>
  <si>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</si>
  <si>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</si>
  <si>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</si>
  <si>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</si>
  <si>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</si>
  <si>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</si>
  <si>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</si>
  <si>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</si>
  <si>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</si>
  <si>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</si>
  <si>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</si>
  <si>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</si>
  <si>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</si>
  <si>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</si>
  <si>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</si>
  <si>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</si>
  <si>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</si>
  <si>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</si>
  <si>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</si>
  <si>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</si>
  <si>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</si>
  <si>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</si>
  <si>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</si>
  <si>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</si>
  <si>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</si>
  <si>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</si>
  <si>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</si>
  <si>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</si>
  <si>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</si>
  <si>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</si>
  <si>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</si>
  <si>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</si>
  <si>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</si>
  <si>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</si>
  <si>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</si>
  <si>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</si>
  <si>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</si>
  <si>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</si>
  <si>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</si>
  <si>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</si>
  <si>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</si>
  <si>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</si>
  <si>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</si>
  <si>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</si>
  <si>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</si>
  <si>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</si>
  <si>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</si>
  <si>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</si>
  <si>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</si>
  <si>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</si>
  <si>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</si>
  <si>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</si>
  <si>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</si>
  <si>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</si>
  <si>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</si>
  <si>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</si>
  <si>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</si>
  <si>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</si>
  <si>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</si>
  <si>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</si>
  <si>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</si>
  <si>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</si>
  <si>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</si>
  <si>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</si>
  <si>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</si>
  <si>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</si>
  <si>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</si>
  <si>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</si>
  <si>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</si>
  <si>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</si>
  <si>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</si>
  <si>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</si>
  <si>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</si>
  <si>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</si>
  <si>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</si>
  <si>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</si>
  <si>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</si>
  <si>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</si>
  <si>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</si>
  <si>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</si>
  <si>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</si>
  <si>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</si>
  <si>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</si>
  <si>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</si>
  <si>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</si>
  <si>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</si>
  <si>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</si>
  <si>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</si>
  <si>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</si>
  <si>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</si>
  <si>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</si>
  <si>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</si>
  <si>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</si>
  <si>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</si>
  <si>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</si>
  <si>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</si>
  <si>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</si>
  <si>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</si>
  <si>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</si>
  <si>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</si>
  <si>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</si>
  <si>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</si>
  <si>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</si>
  <si>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</si>
  <si>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</si>
  <si>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</si>
  <si>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</si>
  <si>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</si>
  <si>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</si>
  <si>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</si>
  <si>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</si>
  <si>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</si>
  <si>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</si>
  <si>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</si>
  <si>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</si>
  <si>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</si>
  <si>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</si>
  <si>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</si>
  <si>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</si>
  <si>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</si>
  <si>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</si>
  <si>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</si>
  <si>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</si>
  <si>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</si>
  <si>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</si>
  <si>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</si>
  <si>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</si>
  <si>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</si>
  <si>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</si>
  <si>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</si>
  <si>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</si>
  <si>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</si>
  <si>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</si>
  <si>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</si>
  <si>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</si>
  <si>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</si>
  <si>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</si>
  <si>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</si>
  <si>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</si>
  <si>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</si>
  <si>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</si>
  <si>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</si>
  <si>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</si>
  <si>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</si>
  <si>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</si>
  <si>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</si>
  <si>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</si>
  <si>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</si>
  <si>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</si>
  <si>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</si>
  <si>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</si>
  <si>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</si>
  <si>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</si>
  <si>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</si>
  <si>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</si>
  <si>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</si>
  <si>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</si>
  <si>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</si>
  <si>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</si>
  <si>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</si>
  <si>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</si>
  <si>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</si>
  <si>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</si>
  <si>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</si>
  <si>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</si>
  <si>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</si>
  <si>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</si>
  <si>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</si>
  <si>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</si>
  <si>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</si>
  <si>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</si>
  <si>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</si>
  <si>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</si>
  <si>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</si>
  <si>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</si>
  <si>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</si>
  <si>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</si>
  <si>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</si>
  <si>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</si>
  <si>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</si>
  <si>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</si>
  <si>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</si>
  <si>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</si>
  <si>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</si>
  <si>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</si>
  <si>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</si>
  <si>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</si>
  <si>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</si>
  <si>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</si>
  <si>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</si>
  <si>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</si>
  <si>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</si>
  <si>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</si>
  <si>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</si>
  <si>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</si>
  <si>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</si>
  <si>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</si>
  <si>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</si>
  <si>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</si>
  <si>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</si>
  <si>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</si>
  <si>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</si>
  <si>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</si>
  <si>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</si>
  <si>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</si>
  <si>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</si>
  <si>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</si>
  <si>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</si>
  <si>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</si>
  <si>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</si>
  <si>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</si>
  <si>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</si>
  <si>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</si>
  <si>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</si>
  <si>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</si>
  <si>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</si>
  <si>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</si>
  <si>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</si>
  <si>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</si>
  <si>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</si>
  <si>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</si>
  <si>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</si>
  <si>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</si>
  <si>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</si>
  <si>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</si>
  <si>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</si>
  <si>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</si>
  <si>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</si>
  <si>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</si>
  <si>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</si>
  <si>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</si>
  <si>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</si>
  <si>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</si>
  <si>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</si>
  <si>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</si>
  <si>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</si>
  <si>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</si>
  <si>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</si>
  <si>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</si>
  <si>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</si>
  <si>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</si>
  <si>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</si>
  <si>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</si>
  <si>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</si>
  <si>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</si>
  <si>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</si>
  <si>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</si>
  <si>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</si>
  <si>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</si>
  <si>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</si>
  <si>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</si>
  <si>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</si>
  <si>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</si>
  <si>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</si>
  <si>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</si>
  <si>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</si>
  <si>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</si>
  <si>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</si>
  <si>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</si>
  <si>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</si>
  <si>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</si>
  <si>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</si>
  <si>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</si>
  <si>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</si>
  <si>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</si>
  <si>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</si>
  <si>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</si>
  <si>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</si>
  <si>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</si>
  <si>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</si>
  <si>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</si>
  <si>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</si>
  <si>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</si>
  <si>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</si>
  <si>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</si>
  <si>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</si>
  <si>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</si>
  <si>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</si>
  <si>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</si>
  <si>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</si>
  <si>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</si>
  <si>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</si>
  <si>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</si>
  <si>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</si>
  <si>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</si>
  <si>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</si>
  <si>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</si>
  <si>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</si>
  <si>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</si>
  <si>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</si>
  <si>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</si>
  <si>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</si>
  <si>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</si>
  <si>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</si>
  <si>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</si>
  <si>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</si>
  <si>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</si>
  <si>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</si>
  <si>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</si>
  <si>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</si>
  <si>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</si>
  <si>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</si>
  <si>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</si>
  <si>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</si>
  <si>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</si>
  <si>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</si>
  <si>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</si>
  <si>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</si>
  <si>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</si>
  <si>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</si>
  <si>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</si>
  <si>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</si>
  <si>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</si>
  <si>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</si>
  <si>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</si>
  <si>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</si>
  <si>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</si>
  <si>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</si>
  <si>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</si>
  <si>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</si>
  <si>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</si>
  <si>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</si>
  <si>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</si>
  <si>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</si>
  <si>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</si>
  <si>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</si>
  <si>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</si>
  <si>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</si>
  <si>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</si>
  <si>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</si>
  <si>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</si>
  <si>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</si>
  <si>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</si>
  <si>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</si>
  <si>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</si>
  <si>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</si>
  <si>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</si>
  <si>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</si>
  <si>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</si>
  <si>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</si>
  <si>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</si>
  <si>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</si>
  <si>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</si>
  <si>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</si>
  <si>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</si>
  <si>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</si>
  <si>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</si>
  <si>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</si>
  <si>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</si>
  <si>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</si>
  <si>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</si>
  <si>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</si>
  <si>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</si>
  <si>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</si>
  <si>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</si>
  <si>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</si>
  <si>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</si>
  <si>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</si>
  <si>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</si>
  <si>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</si>
  <si>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</si>
  <si>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</si>
  <si>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</si>
  <si>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</si>
  <si>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</si>
  <si>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</si>
  <si>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</si>
  <si>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</si>
  <si>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</si>
  <si>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</si>
  <si>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</si>
  <si>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</si>
  <si>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</si>
  <si>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</si>
  <si>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</si>
  <si>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</si>
  <si>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</si>
  <si>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</si>
  <si>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</si>
  <si>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</si>
  <si>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</si>
  <si>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</si>
  <si>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</si>
  <si>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</si>
  <si>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</si>
  <si>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</si>
  <si>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</si>
  <si>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</si>
  <si>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</si>
  <si>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</si>
  <si>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</si>
  <si>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</si>
  <si>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</si>
  <si>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</si>
  <si>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</si>
  <si>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</si>
  <si>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</si>
  <si>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</si>
  <si>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</si>
  <si>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</si>
  <si>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</si>
  <si>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</si>
  <si>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</si>
  <si>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</si>
  <si>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</si>
  <si>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</si>
  <si>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</si>
  <si>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</si>
  <si>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</si>
  <si>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</si>
  <si>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</si>
  <si>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</si>
  <si>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</si>
  <si>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</si>
  <si>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</si>
  <si>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</si>
  <si>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</si>
  <si>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</si>
  <si>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</si>
  <si>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</si>
  <si>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</si>
  <si>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</si>
  <si>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</si>
  <si>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</si>
  <si>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</si>
  <si>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</si>
  <si>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</si>
  <si>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</si>
  <si>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</si>
  <si>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</si>
  <si>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</si>
  <si>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</si>
  <si>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</si>
  <si>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</si>
  <si>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</si>
  <si>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</si>
  <si>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</si>
  <si>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</si>
  <si>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</si>
  <si>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</si>
  <si>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</si>
  <si>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</si>
  <si>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</si>
  <si>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</si>
  <si>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</si>
  <si>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</si>
  <si>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</si>
  <si>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</si>
  <si>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</si>
  <si>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</si>
  <si>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</si>
  <si>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</si>
  <si>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</si>
  <si>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</si>
  <si>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</si>
  <si>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</si>
  <si>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</si>
  <si>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</si>
  <si>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</si>
  <si>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</si>
  <si>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</si>
  <si>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</si>
  <si>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</si>
  <si>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</si>
  <si>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</si>
  <si>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</si>
  <si>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</si>
  <si>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</si>
  <si>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</si>
  <si>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</si>
  <si>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</si>
  <si>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</si>
  <si>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</si>
  <si>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</si>
  <si>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</si>
  <si>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</si>
  <si>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</si>
  <si>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</si>
  <si>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</si>
  <si>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</si>
  <si>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</si>
  <si>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</si>
  <si>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</si>
  <si>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</si>
  <si>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</si>
  <si>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</si>
  <si>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</si>
  <si>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</si>
  <si>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</si>
  <si>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</si>
  <si>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</si>
  <si>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</si>
  <si>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</si>
  <si>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</si>
  <si>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</si>
  <si>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</si>
  <si>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</si>
  <si>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</si>
  <si>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</si>
  <si>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</si>
  <si>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</si>
  <si>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</si>
  <si>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</si>
  <si>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</si>
  <si>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</si>
  <si>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</si>
  <si>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</si>
  <si>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</si>
  <si>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</si>
  <si>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</si>
  <si>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</si>
  <si>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</si>
  <si>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</si>
  <si>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</si>
  <si>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</si>
  <si>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</si>
  <si>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</si>
  <si>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</si>
  <si>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</si>
  <si>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</si>
  <si>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</si>
  <si>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</si>
  <si>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</si>
  <si>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</si>
  <si>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</si>
  <si>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</si>
  <si>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</si>
  <si>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</si>
  <si>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</si>
  <si>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</si>
  <si>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</si>
  <si>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</si>
  <si>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</si>
  <si>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</si>
  <si>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</si>
  <si>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</si>
  <si>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</si>
  <si>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</si>
  <si>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</si>
  <si>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</si>
  <si>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</si>
  <si>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</si>
  <si>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</si>
  <si>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</si>
  <si>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</si>
  <si>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</si>
  <si>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</si>
  <si>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</si>
  <si>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</si>
  <si>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</si>
  <si>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</si>
  <si>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</si>
  <si>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</si>
  <si>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</si>
  <si>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</si>
  <si>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</si>
  <si>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</si>
  <si>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</si>
  <si>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</si>
  <si>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</si>
  <si>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</si>
  <si>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</si>
  <si>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</si>
  <si>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</si>
  <si>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</si>
  <si>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</si>
  <si>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</si>
  <si>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</si>
  <si>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</si>
  <si>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</si>
  <si>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</si>
  <si>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</si>
  <si>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</si>
  <si>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</si>
  <si>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</si>
  <si>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</si>
  <si>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</si>
  <si>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</si>
  <si>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</si>
  <si>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</si>
  <si>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</si>
  <si>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</si>
  <si>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</si>
  <si>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</si>
  <si>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</si>
  <si>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</si>
  <si>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</si>
  <si>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</si>
  <si>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</si>
  <si>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</si>
  <si>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</si>
  <si>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</si>
  <si>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</si>
  <si>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</si>
  <si>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</si>
  <si>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</si>
  <si>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</si>
  <si>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</si>
  <si>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</si>
  <si>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</si>
  <si>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</si>
  <si>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</si>
  <si>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</si>
  <si>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</si>
  <si>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</si>
  <si>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</si>
  <si>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</si>
  <si>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</si>
  <si>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</si>
  <si>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</si>
  <si>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</si>
  <si>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</si>
  <si>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</si>
  <si>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</si>
  <si>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</si>
  <si>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</si>
  <si>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</si>
  <si>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</si>
  <si>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</si>
  <si>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</si>
  <si>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</si>
  <si>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</si>
  <si>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</si>
  <si>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</si>
  <si>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</si>
  <si>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</si>
  <si>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</si>
  <si>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</si>
  <si>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</si>
  <si>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</si>
  <si>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</si>
  <si>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</si>
  <si>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</si>
  <si>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</si>
  <si>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</si>
  <si>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</si>
  <si>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</si>
  <si>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</si>
  <si>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</si>
  <si>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</si>
  <si>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</si>
  <si>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</si>
  <si>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</si>
  <si>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</si>
  <si>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</si>
  <si>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</si>
  <si>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</si>
  <si>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</si>
  <si>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</si>
  <si>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</si>
  <si>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</si>
  <si>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</si>
  <si>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</si>
  <si>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</si>
  <si>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</si>
  <si>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</si>
  <si>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</si>
  <si>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</si>
  <si>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</si>
  <si>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</si>
  <si>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</si>
  <si>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</si>
  <si>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</si>
  <si>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</si>
  <si>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</si>
  <si>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</si>
  <si>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</si>
  <si>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</si>
  <si>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</si>
  <si>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</si>
  <si>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</si>
  <si>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</si>
  <si>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</si>
  <si>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</si>
  <si>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</si>
  <si>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</si>
  <si>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</si>
  <si>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</si>
  <si>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</si>
  <si>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</si>
  <si>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</si>
  <si>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</si>
  <si>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</si>
  <si>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</si>
  <si>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</si>
  <si>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</si>
  <si>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</si>
  <si>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</si>
  <si>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</si>
  <si>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</si>
  <si>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</si>
  <si>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</si>
  <si>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</si>
  <si>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</si>
  <si>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</si>
  <si>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</si>
  <si>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</si>
  <si>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</si>
  <si>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</si>
  <si>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</si>
  <si>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</si>
  <si>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</si>
  <si>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</si>
  <si>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</si>
  <si>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</si>
  <si>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</si>
  <si>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</si>
  <si>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</si>
  <si>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</si>
  <si>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</si>
  <si>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</si>
  <si>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</si>
  <si>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</si>
  <si>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</si>
  <si>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</si>
  <si>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</si>
  <si>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</si>
  <si>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</si>
  <si>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</si>
  <si>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</si>
  <si>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</si>
  <si>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</si>
  <si>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</si>
  <si>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</si>
  <si>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</si>
  <si>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</si>
  <si>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</si>
  <si>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</si>
  <si>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</si>
  <si>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</si>
  <si>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</si>
  <si>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</si>
  <si>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</si>
  <si>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</si>
  <si>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</si>
  <si>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</si>
  <si>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</si>
  <si>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</si>
  <si>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</si>
  <si>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</si>
  <si>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</si>
  <si>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</si>
  <si>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</si>
  <si>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</si>
  <si>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</si>
  <si>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</si>
  <si>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</si>
  <si>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</si>
  <si>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</si>
  <si>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</si>
  <si>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</si>
  <si>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</si>
  <si>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</si>
  <si>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</si>
  <si>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</si>
  <si>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</si>
  <si>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</si>
  <si>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</si>
  <si>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</si>
  <si>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</si>
  <si>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</si>
  <si>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</si>
  <si>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</si>
  <si>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</si>
  <si>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</si>
  <si>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</si>
  <si>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</si>
  <si>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</si>
  <si>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</si>
  <si>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</si>
  <si>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</si>
  <si>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</si>
  <si>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</si>
  <si>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</si>
  <si>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</si>
  <si>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</si>
  <si>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</si>
  <si>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</si>
  <si>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</si>
  <si>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</si>
  <si>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</si>
  <si>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</si>
  <si>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</si>
  <si>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</si>
  <si>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</si>
  <si>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</si>
  <si>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</si>
  <si>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</si>
  <si>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</si>
  <si>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</si>
  <si>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</si>
  <si>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</si>
  <si>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</si>
  <si>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</si>
  <si>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</si>
  <si>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</si>
  <si>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</si>
  <si>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</si>
  <si>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</si>
  <si>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</si>
  <si>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</si>
  <si>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</si>
  <si>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</si>
  <si>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</si>
  <si>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</si>
  <si>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</si>
  <si>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</si>
  <si>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</si>
  <si>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</si>
  <si>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</si>
  <si>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</si>
  <si>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</si>
  <si>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</si>
  <si>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</si>
  <si>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</si>
  <si>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</si>
  <si>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</si>
  <si>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</si>
  <si>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</si>
  <si>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</si>
  <si>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</si>
  <si>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</si>
  <si>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</si>
  <si>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</si>
  <si>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</si>
  <si>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</si>
  <si>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</si>
  <si>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</si>
  <si>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</si>
  <si>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</si>
  <si>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</si>
  <si>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</si>
  <si>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</si>
  <si>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</si>
  <si>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</si>
  <si>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</si>
  <si>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</si>
  <si>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</si>
  <si>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</si>
  <si>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</si>
  <si>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</si>
  <si>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</si>
  <si>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</si>
  <si>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</si>
  <si>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</si>
  <si>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</si>
  <si>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</si>
  <si>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</si>
  <si>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</si>
  <si>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</si>
  <si>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</si>
  <si>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</si>
  <si>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</si>
  <si>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</si>
  <si>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</si>
  <si>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</si>
  <si>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</si>
  <si>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</si>
  <si>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</si>
  <si>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</si>
  <si>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</si>
  <si>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</si>
  <si>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</si>
  <si>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</si>
  <si>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</si>
  <si>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</si>
  <si>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</si>
  <si>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</si>
  <si>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</si>
  <si>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</si>
  <si>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</si>
  <si>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</si>
  <si>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</si>
  <si>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</si>
  <si>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</si>
  <si>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</si>
  <si>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</si>
  <si>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</si>
  <si>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</si>
  <si>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</si>
  <si>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</si>
  <si>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</si>
  <si>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</si>
  <si>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</si>
  <si>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</si>
  <si>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</si>
  <si>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</si>
  <si>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</si>
  <si>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</si>
  <si>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</si>
  <si>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</si>
  <si>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</si>
  <si>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</si>
  <si>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</si>
  <si>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</si>
  <si>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</si>
  <si>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</si>
  <si>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</si>
  <si>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</si>
  <si>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</si>
  <si>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</si>
  <si>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</si>
  <si>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</si>
  <si>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</si>
  <si>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</si>
  <si>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</si>
  <si>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</si>
  <si>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</si>
  <si>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</si>
  <si>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</si>
  <si>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</si>
  <si>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</si>
  <si>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</si>
  <si>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</si>
  <si>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</si>
  <si>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</si>
  <si>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</si>
  <si>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</si>
  <si>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</si>
  <si>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</si>
  <si>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</si>
  <si>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</si>
  <si>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</si>
  <si>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</si>
  <si>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</si>
  <si>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</si>
  <si>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</si>
  <si>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</si>
  <si>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</si>
  <si>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</si>
  <si>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</si>
  <si>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</si>
  <si>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</si>
  <si>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</si>
  <si>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</si>
  <si>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</si>
  <si>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</si>
  <si>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</si>
  <si>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</si>
  <si>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</si>
  <si>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</si>
  <si>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</si>
  <si>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</si>
  <si>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</si>
  <si>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</si>
  <si>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</si>
  <si>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</si>
  <si>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</si>
  <si>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</si>
  <si>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</si>
  <si>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</si>
  <si>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</si>
  <si>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</si>
  <si>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</si>
  <si>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</si>
  <si>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</si>
  <si>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</si>
  <si>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</si>
  <si>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</si>
  <si>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</si>
  <si>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</si>
  <si>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</si>
  <si>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</si>
  <si>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</si>
  <si>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</si>
  <si>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</si>
  <si>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</si>
  <si>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</si>
  <si>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</si>
  <si>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</si>
  <si>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</si>
  <si>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</si>
  <si>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</si>
  <si>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</si>
  <si>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</si>
  <si>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</si>
  <si>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</si>
  <si>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</si>
  <si>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</si>
  <si>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</si>
  <si>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</si>
  <si>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</si>
  <si>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</si>
  <si>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</si>
  <si>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</si>
  <si>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</si>
  <si>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</si>
  <si>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</si>
  <si>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</si>
  <si>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</si>
  <si>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</si>
  <si>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</si>
  <si>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</si>
  <si>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</si>
  <si>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</si>
  <si>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</si>
  <si>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</si>
  <si>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</si>
  <si>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</si>
  <si>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</si>
  <si>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</si>
  <si>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</si>
  <si>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</si>
  <si>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</si>
  <si>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</si>
  <si>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</si>
  <si>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</si>
  <si>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</si>
  <si>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</si>
  <si>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</si>
  <si>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</si>
  <si>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</si>
  <si>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</si>
  <si>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</si>
  <si>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</si>
  <si>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</si>
  <si>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</si>
  <si>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</si>
  <si>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</si>
  <si>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</si>
  <si>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</si>
  <si>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</si>
  <si>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</si>
  <si>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</si>
  <si>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</si>
  <si>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</si>
  <si>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</si>
  <si>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</si>
  <si>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</si>
  <si>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</si>
  <si>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</si>
  <si>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</si>
  <si>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</si>
  <si>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</si>
  <si>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</si>
  <si>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</si>
  <si>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</si>
  <si>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</si>
  <si>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</si>
  <si>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</si>
  <si>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</si>
  <si>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</si>
  <si>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</si>
  <si>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</si>
  <si>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</si>
  <si>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</si>
  <si>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</si>
  <si>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</si>
  <si>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</si>
  <si>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</si>
  <si>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</si>
  <si>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</si>
  <si>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</si>
  <si>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</si>
  <si>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</si>
  <si>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</si>
  <si>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</si>
  <si>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</si>
  <si>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</si>
  <si>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</si>
  <si>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</si>
  <si>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</si>
  <si>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</si>
  <si>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</si>
  <si>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</si>
  <si>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</si>
  <si>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</si>
  <si>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</si>
  <si>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</si>
  <si>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</si>
  <si>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</si>
  <si>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</si>
  <si>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</si>
  <si>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</si>
  <si>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</si>
  <si>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</si>
  <si>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</si>
  <si>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</si>
  <si>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</si>
  <si>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</si>
  <si>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</si>
  <si>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</si>
  <si>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</si>
  <si>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</si>
  <si>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</si>
  <si>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</si>
  <si>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</si>
  <si>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</si>
  <si>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</si>
  <si>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</si>
  <si>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</si>
  <si>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</si>
  <si>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</si>
  <si>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</si>
  <si>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</si>
  <si>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</si>
  <si>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</si>
  <si>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</si>
  <si>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</si>
  <si>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</si>
  <si>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</si>
  <si>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</si>
  <si>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</si>
  <si>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</si>
  <si>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</si>
  <si>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</si>
  <si>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</si>
  <si>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</si>
  <si>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</si>
  <si>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</si>
  <si>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</si>
  <si>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</si>
  <si>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</si>
  <si>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</si>
  <si>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</si>
  <si>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</si>
  <si>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</si>
  <si>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</si>
  <si>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</si>
  <si>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</si>
  <si>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</si>
  <si>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</si>
  <si>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</si>
  <si>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</si>
  <si>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</si>
  <si>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</si>
  <si>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</si>
  <si>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</si>
  <si>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</si>
  <si>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</si>
  <si>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</si>
  <si>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</si>
  <si>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</si>
  <si>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</si>
  <si>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</si>
  <si>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</si>
  <si>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</si>
  <si>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</si>
  <si>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</si>
  <si>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</si>
  <si>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</si>
  <si>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</si>
  <si>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</si>
  <si>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</si>
  <si>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</si>
  <si>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</si>
  <si>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</si>
  <si>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</si>
  <si>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</si>
  <si>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</si>
  <si>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</si>
  <si>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</si>
  <si>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</si>
  <si>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</si>
  <si>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</si>
  <si>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</si>
  <si>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</si>
  <si>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</si>
  <si>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</si>
  <si>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</si>
  <si>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</si>
  <si>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</si>
  <si>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</si>
  <si>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</si>
  <si>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</si>
  <si>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</si>
  <si>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</si>
  <si>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</si>
  <si>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</si>
  <si>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</si>
  <si>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</si>
  <si>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</si>
  <si>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</si>
  <si>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</si>
  <si>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</si>
  <si>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</si>
  <si>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</si>
  <si>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</si>
  <si>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</si>
  <si>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</si>
  <si>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</si>
  <si>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</si>
  <si>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</si>
  <si>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</si>
  <si>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</si>
  <si>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</si>
  <si>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</si>
  <si>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</si>
  <si>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</si>
  <si>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</si>
  <si>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</si>
  <si>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</si>
  <si>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</si>
  <si>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</si>
  <si>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</si>
  <si>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</si>
  <si>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</si>
  <si>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</si>
  <si>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</si>
  <si>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</si>
  <si>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</si>
  <si>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</si>
  <si>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</si>
  <si>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</si>
  <si>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</si>
  <si>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</si>
  <si>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</si>
  <si>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</si>
  <si>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</si>
  <si>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</si>
  <si>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</si>
  <si>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</si>
  <si>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</si>
  <si>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</si>
  <si>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</si>
  <si>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</si>
  <si>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</si>
  <si>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</si>
  <si>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</si>
  <si>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</si>
  <si>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</si>
  <si>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</si>
  <si>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</si>
  <si>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</si>
  <si>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</si>
  <si>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</si>
  <si>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</si>
  <si>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</si>
  <si>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</si>
  <si>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</si>
  <si>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</si>
  <si>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</si>
  <si>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</si>
  <si>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</si>
  <si>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</si>
  <si>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</si>
  <si>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</si>
  <si>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</si>
  <si>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</si>
  <si>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</si>
  <si>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</si>
  <si>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</si>
  <si>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</si>
  <si>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</si>
  <si>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</si>
  <si>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</si>
  <si>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</si>
  <si>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</si>
  <si>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</si>
  <si>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</si>
  <si>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</si>
  <si>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</si>
  <si>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</si>
  <si>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</si>
  <si>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</si>
  <si>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</si>
  <si>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</si>
  <si>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</si>
  <si>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</si>
  <si>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</si>
  <si>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</si>
  <si>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</si>
  <si>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</si>
  <si>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</si>
  <si>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</si>
  <si>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</si>
  <si>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</si>
  <si>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</si>
  <si>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</si>
  <si>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</si>
  <si>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</si>
  <si>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</si>
  <si>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</si>
  <si>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</si>
  <si>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</si>
  <si>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</si>
  <si>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</si>
  <si>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</si>
  <si>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</si>
  <si>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</si>
  <si>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</si>
  <si>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</si>
  <si>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</si>
  <si>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</si>
  <si>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</si>
  <si>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</si>
  <si>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</si>
  <si>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</si>
  <si>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</si>
  <si>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</si>
  <si>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</si>
  <si>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</si>
  <si>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</si>
  <si>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</si>
  <si>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</si>
  <si>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</si>
  <si>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</si>
  <si>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</si>
  <si>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</si>
  <si>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</si>
  <si>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</si>
  <si>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</si>
  <si>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</si>
  <si>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</si>
  <si>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</si>
  <si>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</si>
  <si>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</si>
  <si>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</si>
  <si>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</si>
  <si>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</si>
  <si>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</si>
  <si>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</si>
  <si>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</si>
  <si>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</si>
  <si>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</si>
  <si>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</si>
  <si>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</si>
  <si>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</si>
  <si>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</si>
  <si>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</si>
  <si>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</si>
  <si>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</si>
  <si>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</si>
  <si>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</si>
  <si>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</si>
  <si>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</si>
  <si>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</si>
  <si>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</si>
  <si>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</si>
  <si>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</si>
  <si>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</si>
  <si>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</si>
  <si>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</si>
  <si>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</si>
  <si>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</si>
  <si>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</si>
  <si>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</si>
  <si>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</si>
  <si>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</si>
  <si>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</si>
  <si>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</si>
  <si>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</si>
  <si>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</si>
  <si>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</si>
  <si>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</si>
  <si>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</si>
  <si>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</si>
  <si>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</si>
  <si>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</si>
  <si>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</si>
  <si>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</si>
  <si>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</si>
  <si>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</si>
  <si>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</si>
  <si>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</si>
  <si>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</si>
  <si>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</si>
  <si>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</si>
  <si>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</si>
  <si>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</si>
  <si>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</si>
  <si>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</si>
  <si>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</si>
  <si>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</si>
  <si>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</si>
  <si>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</si>
  <si>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</si>
  <si>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</si>
  <si>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</si>
  <si>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</si>
  <si>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</si>
  <si>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</si>
  <si>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</si>
  <si>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</si>
  <si>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</si>
  <si>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</si>
  <si>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</si>
  <si>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</si>
  <si>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</si>
  <si>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</si>
  <si>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</si>
  <si>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</si>
  <si>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</si>
  <si>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</si>
  <si>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</si>
  <si>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</si>
  <si>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</si>
  <si>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</si>
  <si>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</si>
  <si>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</si>
  <si>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</si>
  <si>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</si>
  <si>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</si>
  <si>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</si>
  <si>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</si>
  <si>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</si>
  <si>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</si>
  <si>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</si>
  <si>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</si>
  <si>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</si>
  <si>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</si>
  <si>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</si>
  <si>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</si>
  <si>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</si>
  <si>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</si>
  <si>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</si>
  <si>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</si>
  <si>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</si>
  <si>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</si>
  <si>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</si>
  <si>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</si>
  <si>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</si>
  <si>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</si>
  <si>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</si>
  <si>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</si>
  <si>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</si>
  <si>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</si>
  <si>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</si>
  <si>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</si>
  <si>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</si>
  <si>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</si>
  <si>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</si>
  <si>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</si>
  <si>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</si>
  <si>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</si>
  <si>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</si>
  <si>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</si>
  <si>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</si>
  <si>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</si>
  <si>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</si>
  <si>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</si>
  <si>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</si>
  <si>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</si>
  <si>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</si>
  <si>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</si>
  <si>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</si>
  <si>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</si>
  <si>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</si>
  <si>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</si>
  <si>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</si>
  <si>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</si>
  <si>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</si>
  <si>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</si>
  <si>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</si>
  <si>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</si>
  <si>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</si>
  <si>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</si>
  <si>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</si>
  <si>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</si>
  <si>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</si>
  <si>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</si>
  <si>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</si>
  <si>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</si>
  <si>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</si>
  <si>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</si>
  <si>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</si>
  <si>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</si>
  <si>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</si>
  <si>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</si>
  <si>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</si>
  <si>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</si>
  <si>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</si>
  <si>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</si>
  <si>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</si>
  <si>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</si>
  <si>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</si>
  <si>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</si>
  <si>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</si>
  <si>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</si>
  <si>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</si>
  <si>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</si>
  <si>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</si>
  <si>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</si>
  <si>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</si>
  <si>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</si>
  <si>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</si>
  <si>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</si>
  <si>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</si>
  <si>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</si>
  <si>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</si>
  <si>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</si>
  <si>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</si>
  <si>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</si>
  <si>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</si>
  <si>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</si>
  <si>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</si>
  <si>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</si>
  <si>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</si>
  <si>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</si>
  <si>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</si>
  <si>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</si>
  <si>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</si>
  <si>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</si>
  <si>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</si>
  <si>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</si>
  <si>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</si>
  <si>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</si>
  <si>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</si>
  <si>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</si>
  <si>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</si>
  <si>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</si>
  <si>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</si>
  <si>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</si>
  <si>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</si>
  <si>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</si>
  <si>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</si>
  <si>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</si>
  <si>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</si>
  <si>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</si>
  <si>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</si>
  <si>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</si>
  <si>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</si>
  <si>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</si>
  <si>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</si>
  <si>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</si>
  <si>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</si>
  <si>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</si>
  <si>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</si>
  <si>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</si>
  <si>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</si>
  <si>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</si>
  <si>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</si>
  <si>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</si>
  <si>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</si>
  <si>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</si>
  <si>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</si>
  <si>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</si>
  <si>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</si>
  <si>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</si>
  <si>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</si>
  <si>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</si>
  <si>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</si>
  <si>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</si>
  <si>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</si>
  <si>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</si>
  <si>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</si>
  <si>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</si>
  <si>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</si>
  <si>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</si>
  <si>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</si>
  <si>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</si>
  <si>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</si>
  <si>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</si>
  <si>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</si>
  <si>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</si>
  <si>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</si>
  <si>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</si>
  <si>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</si>
  <si>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</si>
  <si>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</si>
  <si>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</si>
  <si>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</si>
  <si>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</si>
  <si>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</si>
  <si>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</si>
  <si>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</si>
  <si>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</si>
  <si>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</si>
  <si>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</si>
  <si>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</si>
  <si>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</si>
  <si>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</si>
  <si>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</si>
  <si>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</si>
  <si>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</si>
  <si>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</si>
  <si>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</si>
  <si>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</si>
  <si>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</si>
  <si>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</si>
  <si>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</si>
  <si>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</si>
  <si>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</si>
  <si>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</si>
  <si>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</si>
  <si>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</si>
  <si>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</si>
  <si>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</si>
  <si>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</si>
  <si>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</si>
  <si>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</si>
  <si>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</si>
  <si>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</si>
  <si>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</si>
  <si>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</si>
  <si>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</si>
  <si>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</si>
  <si>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</si>
  <si>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</si>
  <si>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</si>
  <si>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</si>
  <si>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</si>
  <si>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</si>
  <si>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</si>
  <si>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</si>
  <si>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</si>
  <si>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</si>
  <si>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</si>
  <si>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</si>
  <si>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</si>
  <si>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</si>
  <si>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</si>
  <si>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</si>
  <si>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</si>
  <si>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</si>
  <si>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</si>
  <si>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</si>
  <si>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</si>
  <si>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</si>
  <si>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</si>
  <si>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</si>
  <si>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</si>
  <si>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</si>
  <si>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</si>
  <si>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</si>
  <si>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</si>
  <si>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</si>
  <si>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</si>
  <si>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</si>
  <si>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</si>
  <si>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</si>
  <si>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</si>
  <si>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</si>
  <si>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</si>
  <si>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</si>
  <si>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</si>
  <si>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</si>
  <si>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</si>
  <si>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</si>
  <si>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</si>
  <si>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</si>
  <si>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</si>
  <si>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</si>
  <si>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</si>
  <si>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</si>
  <si>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</si>
  <si>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</si>
  <si>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</si>
  <si>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</si>
  <si>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</si>
  <si>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</si>
  <si>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</si>
  <si>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</si>
  <si>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</si>
  <si>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</si>
  <si>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</si>
  <si>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</si>
  <si>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</si>
  <si>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</si>
  <si>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</si>
  <si>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</si>
  <si>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</si>
  <si>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</si>
  <si>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</si>
  <si>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</si>
  <si>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</si>
  <si>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</si>
  <si>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</si>
  <si>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</si>
  <si>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</si>
  <si>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</si>
  <si>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</si>
  <si>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</si>
  <si>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</si>
  <si>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</si>
  <si>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</si>
  <si>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</si>
  <si>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</si>
  <si>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</si>
  <si>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</si>
  <si>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</si>
  <si>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</si>
  <si>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</si>
  <si>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</si>
  <si>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</si>
  <si>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</si>
  <si>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</si>
  <si>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</si>
  <si>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</si>
  <si>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</si>
  <si>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</si>
  <si>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</si>
  <si>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</si>
  <si>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</si>
  <si>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</si>
  <si>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</si>
  <si>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</si>
  <si>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</si>
  <si>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</si>
  <si>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</si>
  <si>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</si>
  <si>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</si>
  <si>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</si>
  <si>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</si>
  <si>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</si>
  <si>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</si>
  <si>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</si>
  <si>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</si>
  <si>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</si>
  <si>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</si>
  <si>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</si>
  <si>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</si>
  <si>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</si>
  <si>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</si>
  <si>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</si>
  <si>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</si>
  <si>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</si>
  <si>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</si>
  <si>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</si>
  <si>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</si>
  <si>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</si>
  <si>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</si>
  <si>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</si>
  <si>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</si>
  <si>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</si>
  <si>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</si>
  <si>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</si>
  <si>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</si>
  <si>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</si>
  <si>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</si>
  <si>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</si>
  <si>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</si>
  <si>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</si>
  <si>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</si>
  <si>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</si>
  <si>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</si>
  <si>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</si>
  <si>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</si>
  <si>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</si>
  <si>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</si>
  <si>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</si>
  <si>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</si>
  <si>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</si>
  <si>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</si>
  <si>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</si>
  <si>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</si>
  <si>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</si>
  <si>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</si>
  <si>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</si>
  <si>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</si>
  <si>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</si>
  <si>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</si>
  <si>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</si>
  <si>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</si>
  <si>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</si>
  <si>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</si>
  <si>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</si>
  <si>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</si>
  <si>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</si>
  <si>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</si>
  <si>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</si>
  <si>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</si>
  <si>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</si>
  <si>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</si>
  <si>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</si>
  <si>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</si>
  <si>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</si>
  <si>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</si>
  <si>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</si>
  <si>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</si>
  <si>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</si>
  <si>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</si>
  <si>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</si>
  <si>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</si>
  <si>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</si>
  <si>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</si>
  <si>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</si>
  <si>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</si>
  <si>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</si>
  <si>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</si>
  <si>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</si>
  <si>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</si>
  <si>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</si>
  <si>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</si>
  <si>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</si>
  <si>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</si>
  <si>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</si>
  <si>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</si>
  <si>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</si>
  <si>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</si>
  <si>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</si>
  <si>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</si>
  <si>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</si>
  <si>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</si>
  <si>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</si>
  <si>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</si>
  <si>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</si>
  <si>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</si>
  <si>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</si>
  <si>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</si>
  <si>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</si>
  <si>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</si>
  <si>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</si>
  <si>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</si>
  <si>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</si>
  <si>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</si>
  <si>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</si>
  <si>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</si>
  <si>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</si>
  <si>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</si>
  <si>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</si>
  <si>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</si>
  <si>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</si>
  <si>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</si>
  <si>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</si>
  <si>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</si>
  <si>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</si>
  <si>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</si>
  <si>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</si>
  <si>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</si>
  <si>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</si>
  <si>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</si>
  <si>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</si>
  <si>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</si>
  <si>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</si>
  <si>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</si>
  <si>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</si>
  <si>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</si>
  <si>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</si>
  <si>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</si>
  <si>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</si>
  <si>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</si>
  <si>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</si>
  <si>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</si>
  <si>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</si>
  <si>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</si>
  <si>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</si>
  <si>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</si>
  <si>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</si>
  <si>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</si>
  <si>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</si>
  <si>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</si>
  <si>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</si>
  <si>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</si>
  <si>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</si>
  <si>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</si>
  <si>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</si>
  <si>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</si>
  <si>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</si>
  <si>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</si>
  <si>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</si>
  <si>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</si>
  <si>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</si>
  <si>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</si>
  <si>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</si>
  <si>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</si>
  <si>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</si>
  <si>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</si>
  <si>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</si>
  <si>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</si>
  <si>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</si>
  <si>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</si>
  <si>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</si>
  <si>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</si>
  <si>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</si>
  <si>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</si>
  <si>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</si>
  <si>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</si>
  <si>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</si>
  <si>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</si>
  <si>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</si>
  <si>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</si>
  <si>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</si>
  <si>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</si>
  <si>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</si>
  <si>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</si>
  <si>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</si>
  <si>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</si>
  <si>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</si>
  <si>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</si>
  <si>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</si>
  <si>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</si>
  <si>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</si>
  <si>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</si>
  <si>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</si>
  <si>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</si>
  <si>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</si>
  <si>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</si>
  <si>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</si>
  <si>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</si>
  <si>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</si>
  <si>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</si>
  <si>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</si>
  <si>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</si>
  <si>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</si>
  <si>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</si>
  <si>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</si>
  <si>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</si>
  <si>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</si>
  <si>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</si>
  <si>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</si>
  <si>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</si>
  <si>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</si>
  <si>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</si>
  <si>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</si>
  <si>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</si>
  <si>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</si>
  <si>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</si>
  <si>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</si>
  <si>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</si>
  <si>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</si>
  <si>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</si>
  <si>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</si>
  <si>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</si>
  <si>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</si>
  <si>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</si>
  <si>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</si>
  <si>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</si>
  <si>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</si>
  <si>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</si>
  <si>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</si>
  <si>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</si>
  <si>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</si>
  <si>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</si>
  <si>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</si>
  <si>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</si>
  <si>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</si>
  <si>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</si>
  <si>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</si>
  <si>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</si>
  <si>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</si>
  <si>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</si>
  <si>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</si>
  <si>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</si>
  <si>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</si>
  <si>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</si>
  <si>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</si>
  <si>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</si>
  <si>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</si>
  <si>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</si>
  <si>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</si>
  <si>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</si>
  <si>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</si>
  <si>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</si>
  <si>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</si>
  <si>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</si>
  <si>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</si>
  <si>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</si>
  <si>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</si>
  <si>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</si>
  <si>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</si>
  <si>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</si>
  <si>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</si>
  <si>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</si>
  <si>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</si>
  <si>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</si>
  <si>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</si>
  <si>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</si>
  <si>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</si>
  <si>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</si>
  <si>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</si>
  <si>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</si>
  <si>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</si>
  <si>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</si>
  <si>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</si>
  <si>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</si>
  <si>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</si>
  <si>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</si>
  <si>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</si>
  <si>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</si>
  <si>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</si>
  <si>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</si>
  <si>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</si>
  <si>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</si>
  <si>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</si>
  <si>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</si>
  <si>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</si>
  <si>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</si>
  <si>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</si>
  <si>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</si>
  <si>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</si>
  <si>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</si>
  <si>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</si>
  <si>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</si>
  <si>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</si>
  <si>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</si>
  <si>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</si>
  <si>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</si>
  <si>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</si>
  <si>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</si>
  <si>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</si>
  <si>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</si>
  <si>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</si>
  <si>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</si>
  <si>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</si>
  <si>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</si>
  <si>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</si>
  <si>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</si>
  <si>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</si>
  <si>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</si>
  <si>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</si>
  <si>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</si>
  <si>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</si>
  <si>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</si>
  <si>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</si>
  <si>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</si>
  <si>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</si>
  <si>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</si>
  <si>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</si>
  <si>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</si>
  <si>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</si>
  <si>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</si>
  <si>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</si>
  <si>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</si>
  <si>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</si>
  <si>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</si>
  <si>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</si>
  <si>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</si>
  <si>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</si>
  <si>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</si>
  <si>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</si>
  <si>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</si>
  <si>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</si>
  <si>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</si>
  <si>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</si>
  <si>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</si>
  <si>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</si>
  <si>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</si>
  <si>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</si>
  <si>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</si>
  <si>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</si>
  <si>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</si>
  <si>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</si>
  <si>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</si>
  <si>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</si>
  <si>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</si>
  <si>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</si>
  <si>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</si>
  <si>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</si>
  <si>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</si>
  <si>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</si>
  <si>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</si>
  <si>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</si>
  <si>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</si>
  <si>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</si>
  <si>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</si>
  <si>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</si>
  <si>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</si>
  <si>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</si>
  <si>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</si>
  <si>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</si>
  <si>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</si>
  <si>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</si>
  <si>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</si>
  <si>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</si>
  <si>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</si>
  <si>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</si>
  <si>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</si>
  <si>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</si>
  <si>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</si>
  <si>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</si>
  <si>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</si>
  <si>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</si>
  <si>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</si>
  <si>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</si>
  <si>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</si>
  <si>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</si>
  <si>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</si>
  <si>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</si>
  <si>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</si>
  <si>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</si>
  <si>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</si>
  <si>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</si>
  <si>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</si>
  <si>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</si>
  <si>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</si>
  <si>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</si>
  <si>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</si>
  <si>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</si>
  <si>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</si>
  <si>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</si>
  <si>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</si>
  <si>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</si>
  <si>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</si>
  <si>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</si>
  <si>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</si>
  <si>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</si>
  <si>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</si>
  <si>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</si>
  <si>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</si>
  <si>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</si>
  <si>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</si>
  <si>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</si>
  <si>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</si>
  <si>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</si>
  <si>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</si>
  <si>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</si>
  <si>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</si>
  <si>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</si>
  <si>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</si>
  <si>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</si>
  <si>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</si>
  <si>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</si>
  <si>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</si>
  <si>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</si>
  <si>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</si>
  <si>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</si>
  <si>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</si>
  <si>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</si>
  <si>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</si>
  <si>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</si>
  <si>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</si>
  <si>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</si>
  <si>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</si>
  <si>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</si>
  <si>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</si>
  <si>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</si>
  <si>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</si>
  <si>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</si>
  <si>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</si>
  <si>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</si>
  <si>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</si>
  <si>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</si>
  <si>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</si>
  <si>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</si>
  <si>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</si>
  <si>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</si>
  <si>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</si>
  <si>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</si>
  <si>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</si>
  <si>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</si>
  <si>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</si>
  <si>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</si>
  <si>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</si>
  <si>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</si>
  <si>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</si>
  <si>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</si>
  <si>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</si>
  <si>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</si>
  <si>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</si>
  <si>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</si>
  <si>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</si>
  <si>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</si>
  <si>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</si>
  <si>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</si>
  <si>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</si>
  <si>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</si>
  <si>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</si>
  <si>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</si>
  <si>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</si>
  <si>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</si>
  <si>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</si>
  <si>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</si>
  <si>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</si>
  <si>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</si>
  <si>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</si>
  <si>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</si>
  <si>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</si>
  <si>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</si>
  <si>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</si>
  <si>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</si>
  <si>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</si>
  <si>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</si>
  <si>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</si>
  <si>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</si>
  <si>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</si>
  <si>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</si>
  <si>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</si>
  <si>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</si>
  <si>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</si>
  <si>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</si>
  <si>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</si>
  <si>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</si>
  <si>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</si>
  <si>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</si>
  <si>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</si>
  <si>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</si>
  <si>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</si>
  <si>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</si>
  <si>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</si>
  <si>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</si>
  <si>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</si>
  <si>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</si>
  <si>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</si>
  <si>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</si>
  <si>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</si>
  <si>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</si>
  <si>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</si>
  <si>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</si>
  <si>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</si>
  <si>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</si>
  <si>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</si>
  <si>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</si>
  <si>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</si>
  <si>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</si>
  <si>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</si>
  <si>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</si>
  <si>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</si>
  <si>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</si>
  <si>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</si>
  <si>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</si>
  <si>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</si>
  <si>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</si>
  <si>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</si>
  <si>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</si>
  <si>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</si>
  <si>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</si>
  <si>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</si>
  <si>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</si>
  <si>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</si>
  <si>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</si>
  <si>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</si>
  <si>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</si>
  <si>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</si>
  <si>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</si>
  <si>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</si>
  <si>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</si>
  <si>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</si>
  <si>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</si>
  <si>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</si>
  <si>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</si>
  <si>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</si>
  <si>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</si>
  <si>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</si>
  <si>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</si>
  <si>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</si>
  <si>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</si>
  <si>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</si>
  <si>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</si>
  <si>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</si>
  <si>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</si>
  <si>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</si>
  <si>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</si>
  <si>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</si>
  <si>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</si>
  <si>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</si>
  <si>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</si>
  <si>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</si>
  <si>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</si>
  <si>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</si>
  <si>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</si>
  <si>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</si>
  <si>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</si>
  <si>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</si>
  <si>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</si>
  <si>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</si>
  <si>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</si>
  <si>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</si>
  <si>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</si>
  <si>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</si>
  <si>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</si>
  <si>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</si>
  <si>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</si>
  <si>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</si>
  <si>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</si>
  <si>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</si>
  <si>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</si>
  <si>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</si>
  <si>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</si>
  <si>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</si>
  <si>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</si>
  <si>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</si>
  <si>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</si>
  <si>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</si>
  <si>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</si>
  <si>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</si>
  <si>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</si>
  <si>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</si>
  <si>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</si>
  <si>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</si>
  <si>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</si>
  <si>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</si>
  <si>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</si>
  <si>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</si>
  <si>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</si>
  <si>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</si>
  <si>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</si>
  <si>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</si>
  <si>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</si>
  <si>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</si>
  <si>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</si>
  <si>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</si>
  <si>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</si>
  <si>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</si>
  <si>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</si>
  <si>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</si>
  <si>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</si>
  <si>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</si>
  <si>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</si>
  <si>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</si>
  <si>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</si>
  <si>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</si>
  <si>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</si>
  <si>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</si>
  <si>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</si>
  <si>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</si>
  <si>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</si>
  <si>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</si>
  <si>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</si>
  <si>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</si>
  <si>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</si>
  <si>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</si>
  <si>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</si>
  <si>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</si>
  <si>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</si>
  <si>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</si>
  <si>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</si>
  <si>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</si>
  <si>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</si>
  <si>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</si>
  <si>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</si>
  <si>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</si>
  <si>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</si>
  <si>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</si>
  <si>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</si>
  <si>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</si>
  <si>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</si>
  <si>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</si>
  <si>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</si>
  <si>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</si>
  <si>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</si>
  <si>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</si>
  <si>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</si>
  <si>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</si>
  <si>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</si>
  <si>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</si>
  <si>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</si>
  <si>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</si>
  <si>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</si>
  <si>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</si>
  <si>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</si>
  <si>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</si>
  <si>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</si>
  <si>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</si>
  <si>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</si>
  <si>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</si>
  <si>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</si>
  <si>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</si>
  <si>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</si>
  <si>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</si>
  <si>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</si>
  <si>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</si>
  <si>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</si>
  <si>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</si>
  <si>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</si>
  <si>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</si>
  <si>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</si>
  <si>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</si>
  <si>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</si>
  <si>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</si>
  <si>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</si>
  <si>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</si>
  <si>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</si>
  <si>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</si>
  <si>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</si>
  <si>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</si>
  <si>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</si>
  <si>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</si>
  <si>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</si>
  <si>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</si>
  <si>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</si>
  <si>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</si>
  <si>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</si>
  <si>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</si>
  <si>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</si>
  <si>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</si>
  <si>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</si>
  <si>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</si>
  <si>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</si>
  <si>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</si>
  <si>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</si>
  <si>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</si>
  <si>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</si>
  <si>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</si>
  <si>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</si>
  <si>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</si>
  <si>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</si>
  <si>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</si>
  <si>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</si>
  <si>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</si>
  <si>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</si>
  <si>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</si>
  <si>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</si>
  <si>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</si>
  <si>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</si>
  <si>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</si>
  <si>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</si>
  <si>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</si>
  <si>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</si>
  <si>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</si>
  <si>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</si>
  <si>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</si>
  <si>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</si>
  <si>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</si>
  <si>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</si>
  <si>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</si>
  <si>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</si>
  <si>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</si>
  <si>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</si>
  <si>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</si>
  <si>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</si>
  <si>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</si>
  <si>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</si>
  <si>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</si>
  <si>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</si>
  <si>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</si>
  <si>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</si>
  <si>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</si>
  <si>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</si>
  <si>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</si>
  <si>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</si>
  <si>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</si>
  <si>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</si>
  <si>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</si>
  <si>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</si>
  <si>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</si>
  <si>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</si>
  <si>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</si>
  <si>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</si>
  <si>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</si>
  <si>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</si>
  <si>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</si>
  <si>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</si>
  <si>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</si>
  <si>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</si>
  <si>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</si>
  <si>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</si>
  <si>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</si>
  <si>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</si>
  <si>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</si>
  <si>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</si>
  <si>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</si>
  <si>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</si>
  <si>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</si>
  <si>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</si>
  <si>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</si>
  <si>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</si>
  <si>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</si>
  <si>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</si>
  <si>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</si>
  <si>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</si>
  <si>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</si>
  <si>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</si>
  <si>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</si>
  <si>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</si>
  <si>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</si>
  <si>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</si>
  <si>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</si>
  <si>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</si>
  <si>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</si>
  <si>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</si>
  <si>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</si>
  <si>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</si>
  <si>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</si>
  <si>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</si>
  <si>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</si>
  <si>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</si>
  <si>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</si>
  <si>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</si>
  <si>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</si>
  <si>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</si>
  <si>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</si>
  <si>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</si>
  <si>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</si>
  <si>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</si>
  <si>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</si>
  <si>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</si>
  <si>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</si>
  <si>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</si>
  <si>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</si>
  <si>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</si>
  <si>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</si>
  <si>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</si>
  <si>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</si>
  <si>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</si>
  <si>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</si>
  <si>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</si>
  <si>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</si>
  <si>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</si>
  <si>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</si>
  <si>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</si>
  <si>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</si>
  <si>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</si>
  <si>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</si>
  <si>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</si>
  <si>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</si>
  <si>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</si>
  <si>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</si>
  <si>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</si>
  <si>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</si>
  <si>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</si>
  <si>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</si>
  <si>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</si>
  <si>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</si>
  <si>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</si>
  <si>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</si>
  <si>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</si>
  <si>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</si>
  <si>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</si>
  <si>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</si>
  <si>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</si>
  <si>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</si>
  <si>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</si>
  <si>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</si>
  <si>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</si>
  <si>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</si>
  <si>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</si>
  <si>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</si>
  <si>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</si>
  <si>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</si>
  <si>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</si>
  <si>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</si>
  <si>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</si>
  <si>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</si>
  <si>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</si>
  <si>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</si>
  <si>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</si>
  <si>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</si>
  <si>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</si>
  <si>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</si>
  <si>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</si>
  <si>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</si>
  <si>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</si>
  <si>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</si>
  <si>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</si>
  <si>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</si>
  <si>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</si>
  <si>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</si>
  <si>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</si>
  <si>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</si>
  <si>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</si>
  <si>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</si>
  <si>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</si>
  <si>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</si>
  <si>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</si>
  <si>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</si>
  <si>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</si>
  <si>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</si>
  <si>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</si>
  <si>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</si>
  <si>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</si>
  <si>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</si>
  <si>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</si>
  <si>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</si>
  <si>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</si>
  <si>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</si>
  <si>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</si>
  <si>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</si>
  <si>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</si>
  <si>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</si>
  <si>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</si>
  <si>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</si>
  <si>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</si>
  <si>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</si>
  <si>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</si>
  <si>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</si>
  <si>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</si>
  <si>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</si>
  <si>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</si>
  <si>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</si>
  <si>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</si>
  <si>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</si>
  <si>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</si>
  <si>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</si>
  <si>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</si>
  <si>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</si>
  <si>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</si>
  <si>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</si>
  <si>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</si>
  <si>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</si>
  <si>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</si>
  <si>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</si>
  <si>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</si>
  <si>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</si>
  <si>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</si>
  <si>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</si>
  <si>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</si>
  <si>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</si>
  <si>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</si>
  <si>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</si>
  <si>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</si>
  <si>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</si>
  <si>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</si>
  <si>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</si>
  <si>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</si>
  <si>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</si>
  <si>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</si>
  <si>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</si>
  <si>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</si>
  <si>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</si>
  <si>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</si>
  <si>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</si>
  <si>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</si>
  <si>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</si>
  <si>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</si>
  <si>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</si>
  <si>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</si>
  <si>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</si>
  <si>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</si>
  <si>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</si>
  <si>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</si>
  <si>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</si>
  <si>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</si>
  <si>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</si>
  <si>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</si>
  <si>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</si>
  <si>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</si>
  <si>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</si>
  <si>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</si>
  <si>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</si>
  <si>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</si>
  <si>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</si>
  <si>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</si>
  <si>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</si>
  <si>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</si>
  <si>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</si>
  <si>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</si>
  <si>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</si>
  <si>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</si>
  <si>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</si>
  <si>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</si>
  <si>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</si>
  <si>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</si>
  <si>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</si>
  <si>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</si>
  <si>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</si>
  <si>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</si>
  <si>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</si>
  <si>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</si>
  <si>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</si>
  <si>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</si>
  <si>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</si>
  <si>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</si>
  <si>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</si>
  <si>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</si>
  <si>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</si>
  <si>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</si>
  <si>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</si>
  <si>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</si>
  <si>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</si>
  <si>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</si>
  <si>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</si>
  <si>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</si>
  <si>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</si>
  <si>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</si>
  <si>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</si>
  <si>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</si>
  <si>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</si>
  <si>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</si>
  <si>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</si>
  <si>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</si>
  <si>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</si>
  <si>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</si>
  <si>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</si>
  <si>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</si>
  <si>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</si>
  <si>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</si>
  <si>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</si>
  <si>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</si>
  <si>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</si>
  <si>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</si>
  <si>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</si>
  <si>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</si>
  <si>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</si>
  <si>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</si>
  <si>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</si>
  <si>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</si>
  <si>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</si>
  <si>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</si>
  <si>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</si>
  <si>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</si>
  <si>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</si>
  <si>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</si>
  <si>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</si>
  <si>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</si>
  <si>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</si>
  <si>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</si>
  <si>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</si>
  <si>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</si>
  <si>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</si>
  <si>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</si>
  <si>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</si>
  <si>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</si>
  <si>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</si>
  <si>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</si>
  <si>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</si>
  <si>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</si>
  <si>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</si>
  <si>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</si>
  <si>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</si>
  <si>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</si>
  <si>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</si>
  <si>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</si>
  <si>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</si>
  <si>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</si>
  <si>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</si>
  <si>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</si>
  <si>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</si>
  <si>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</si>
  <si>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</si>
  <si>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</si>
  <si>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</si>
  <si>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</si>
  <si>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</si>
  <si>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</si>
  <si>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</si>
  <si>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</si>
  <si>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</si>
  <si>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</si>
  <si>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</si>
  <si>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</si>
  <si>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</si>
  <si>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</si>
  <si>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</si>
  <si>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</si>
  <si>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</si>
  <si>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</si>
  <si>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</si>
  <si>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</si>
  <si>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</si>
  <si>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</si>
  <si>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</si>
  <si>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</si>
  <si>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</si>
  <si>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</si>
  <si>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</si>
  <si>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</si>
  <si>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</si>
  <si>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</si>
  <si>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</si>
  <si>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</si>
  <si>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</si>
  <si>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</si>
  <si>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</si>
  <si>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</si>
  <si>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</si>
  <si>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</si>
  <si>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</si>
  <si>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</si>
  <si>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</si>
  <si>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</si>
  <si>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</si>
  <si>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</si>
  <si>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</si>
  <si>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</si>
  <si>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</si>
  <si>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</si>
  <si>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</si>
  <si>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</si>
  <si>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</si>
  <si>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</si>
  <si>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</si>
  <si>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</si>
  <si>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</si>
  <si>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</si>
  <si>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</si>
  <si>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</si>
  <si>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</si>
  <si>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</si>
  <si>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</si>
  <si>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</si>
  <si>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</si>
  <si>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</si>
  <si>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</si>
  <si>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</si>
  <si>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</si>
  <si>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</si>
  <si>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</si>
  <si>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</si>
  <si>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</si>
  <si>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</si>
  <si>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</si>
  <si>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</si>
  <si>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</si>
  <si>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</si>
  <si>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</si>
  <si>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</si>
  <si>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</si>
  <si>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</si>
  <si>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</si>
  <si>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</si>
  <si>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</si>
  <si>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</si>
  <si>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</si>
  <si>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</si>
  <si>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</si>
  <si>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</si>
  <si>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</si>
  <si>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</si>
  <si>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</si>
  <si>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</si>
  <si>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</si>
  <si>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</si>
  <si>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</si>
  <si>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</si>
  <si>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</si>
  <si>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</si>
  <si>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</si>
  <si>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</si>
  <si>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</si>
  <si>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</si>
  <si>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</si>
  <si>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</si>
  <si>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</si>
  <si>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</si>
  <si>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</si>
  <si>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</si>
  <si>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</si>
  <si>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</si>
  <si>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</si>
  <si>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</si>
  <si>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</si>
  <si>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</si>
  <si>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</si>
  <si>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</si>
  <si>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</si>
  <si>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</si>
  <si>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</si>
  <si>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</si>
  <si>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</si>
  <si>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</si>
  <si>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</si>
  <si>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</si>
  <si>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</si>
  <si>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</si>
  <si>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</si>
  <si>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</si>
  <si>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</si>
  <si>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</si>
  <si>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</si>
  <si>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</si>
  <si>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</si>
  <si>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</si>
  <si>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</si>
  <si>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</si>
  <si>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</si>
  <si>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</si>
  <si>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</si>
  <si>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</si>
  <si>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</si>
  <si>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</si>
  <si>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</si>
  <si>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</si>
  <si>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</si>
  <si>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</si>
  <si>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</si>
  <si>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</si>
  <si>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</si>
  <si>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</si>
  <si>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</si>
  <si>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</si>
  <si>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</si>
  <si>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</si>
  <si>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</si>
  <si>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</si>
  <si>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</si>
  <si>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</si>
  <si>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</si>
  <si>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</si>
  <si>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</si>
  <si>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</si>
  <si>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</si>
  <si>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</si>
  <si>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</si>
  <si>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</si>
  <si>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</si>
  <si>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</si>
  <si>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</si>
  <si>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</si>
  <si>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</si>
  <si>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</si>
  <si>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</si>
  <si>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</si>
  <si>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</si>
  <si>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</si>
  <si>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</si>
  <si>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</si>
  <si>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</si>
  <si>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</si>
  <si>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</si>
  <si>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</si>
  <si>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</si>
  <si>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</si>
  <si>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</si>
  <si>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</si>
  <si>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</si>
  <si>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</si>
  <si>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</si>
  <si>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</si>
  <si>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</si>
  <si>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</si>
  <si>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</si>
  <si>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</si>
  <si>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</si>
  <si>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</si>
  <si>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</si>
  <si>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</si>
  <si>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</si>
  <si>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</si>
  <si>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</si>
  <si>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</si>
  <si>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</si>
  <si>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</si>
  <si>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</si>
  <si>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</si>
  <si>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</si>
  <si>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</si>
  <si>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</si>
  <si>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</si>
  <si>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</si>
  <si>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</si>
  <si>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</si>
  <si>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</si>
  <si>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</si>
  <si>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</si>
  <si>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</si>
  <si>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</si>
  <si>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</si>
  <si>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</si>
  <si>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</si>
  <si>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</si>
  <si>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</si>
  <si>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</si>
  <si>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</si>
  <si>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</si>
  <si>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</si>
  <si>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</si>
  <si>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</si>
  <si>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</si>
  <si>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</si>
  <si>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</si>
  <si>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</si>
  <si>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</si>
  <si>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</si>
  <si>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</si>
  <si>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</si>
  <si>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</si>
  <si>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</si>
  <si>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</si>
  <si>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</si>
  <si>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</si>
  <si>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</si>
  <si>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</si>
  <si>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</si>
  <si>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</si>
  <si>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</si>
  <si>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</si>
  <si>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</si>
  <si>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</si>
  <si>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</si>
  <si>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</si>
  <si>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</si>
  <si>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</si>
  <si>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</si>
  <si>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</si>
  <si>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</si>
  <si>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</si>
  <si>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</si>
  <si>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</si>
  <si>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</si>
  <si>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</si>
  <si>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</si>
  <si>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</si>
  <si>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</si>
  <si>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</si>
  <si>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</si>
  <si>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</si>
  <si>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</si>
  <si>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</si>
  <si>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</si>
  <si>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</si>
  <si>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</si>
  <si>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</si>
  <si>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</si>
  <si>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</si>
  <si>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</si>
  <si>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</si>
  <si>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</si>
  <si>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</si>
  <si>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</si>
  <si>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</si>
  <si>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</si>
  <si>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</si>
  <si>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</si>
  <si>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</si>
  <si>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</si>
  <si>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</si>
  <si>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</si>
  <si>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</si>
  <si>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</si>
  <si>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</si>
  <si>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</si>
  <si>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</si>
  <si>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</si>
  <si>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</si>
  <si>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</si>
  <si>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</si>
  <si>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</si>
  <si>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</si>
  <si>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</si>
  <si>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</si>
  <si>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</si>
  <si>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</si>
  <si>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</si>
  <si>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</si>
  <si>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</si>
  <si>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</si>
  <si>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</si>
  <si>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</si>
  <si>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</si>
  <si>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</si>
  <si>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</si>
  <si>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</si>
  <si>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</si>
  <si>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</si>
  <si>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</si>
  <si>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</si>
  <si>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</si>
  <si>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</si>
  <si>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</si>
  <si>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</si>
  <si>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</si>
  <si>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</si>
  <si>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</si>
  <si>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</si>
  <si>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</si>
  <si>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</si>
  <si>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</si>
  <si>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</si>
  <si>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</si>
  <si>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</si>
  <si>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</si>
  <si>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</si>
  <si>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</si>
  <si>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</si>
  <si>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</si>
  <si>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</si>
  <si>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</si>
  <si>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</si>
  <si>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</si>
  <si>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</si>
  <si>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</si>
  <si>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</si>
  <si>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</si>
  <si>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</si>
  <si>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</si>
  <si>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</si>
  <si>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</si>
  <si>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</si>
  <si>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</si>
  <si>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</si>
  <si>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</si>
  <si>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</si>
  <si>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</si>
  <si>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</si>
  <si>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</si>
  <si>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</si>
  <si>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</si>
  <si>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</si>
  <si>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</si>
  <si>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</si>
  <si>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</si>
  <si>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</si>
  <si>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</si>
  <si>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</si>
  <si>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</si>
  <si>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</si>
  <si>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</si>
  <si>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</si>
  <si>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</si>
  <si>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</si>
  <si>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</si>
  <si>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</si>
  <si>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</si>
  <si>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</si>
  <si>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</si>
  <si>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</si>
  <si>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</si>
  <si>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</si>
  <si>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</si>
  <si>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</si>
  <si>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</si>
  <si>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</si>
  <si>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</si>
  <si>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</si>
  <si>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</si>
  <si>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</si>
  <si>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</si>
  <si>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</si>
  <si>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</si>
  <si>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</si>
  <si>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</si>
  <si>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</si>
  <si>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</si>
  <si>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</si>
  <si>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</si>
  <si>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</si>
  <si>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</si>
  <si>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</si>
  <si>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</si>
  <si>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</si>
  <si>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</si>
  <si>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</si>
  <si>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</si>
  <si>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</si>
  <si>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</si>
  <si>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</si>
  <si>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</si>
  <si>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</si>
  <si>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</si>
  <si>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</si>
  <si>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</si>
  <si>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</si>
  <si>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</si>
  <si>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</si>
  <si>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</si>
  <si>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</si>
  <si>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</si>
  <si>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</si>
  <si>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</si>
  <si>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</si>
  <si>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</si>
  <si>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</si>
  <si>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</si>
  <si>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</si>
  <si>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</si>
  <si>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</si>
  <si>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</si>
  <si>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</si>
  <si>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</si>
  <si>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</si>
  <si>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</si>
  <si>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</si>
  <si>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</si>
  <si>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</si>
  <si>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</si>
  <si>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</si>
  <si>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</si>
  <si>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</si>
  <si>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</si>
  <si>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</si>
  <si>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</si>
  <si>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</si>
  <si>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</si>
  <si>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</si>
  <si>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</si>
  <si>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</si>
  <si>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</si>
  <si>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</si>
  <si>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</si>
  <si>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</si>
  <si>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</si>
  <si>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</si>
  <si>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</si>
  <si>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</si>
  <si>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</si>
  <si>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</si>
  <si>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</si>
  <si>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</si>
  <si>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</si>
  <si>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</si>
  <si>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</si>
  <si>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</si>
  <si>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</si>
  <si>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</si>
  <si>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</si>
  <si>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</si>
  <si>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</si>
  <si>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</si>
  <si>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</si>
  <si>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</si>
  <si>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</si>
  <si>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</si>
  <si>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</si>
  <si>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</si>
  <si>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</si>
  <si>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</si>
  <si>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</si>
  <si>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</si>
  <si>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</si>
  <si>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</si>
  <si>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</si>
  <si>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</si>
  <si>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</si>
  <si>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</si>
  <si>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</si>
  <si>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</si>
  <si>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</si>
  <si>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</si>
  <si>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</si>
  <si>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</si>
  <si>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</si>
  <si>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</si>
  <si>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</si>
  <si>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</si>
  <si>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</si>
  <si>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</si>
  <si>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</si>
  <si>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</si>
  <si>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</si>
  <si>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</si>
  <si>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</si>
  <si>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</si>
  <si>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</si>
  <si>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</si>
  <si>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</si>
  <si>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</si>
  <si>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</si>
  <si>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</si>
  <si>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</si>
  <si>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</si>
  <si>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</si>
  <si>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</si>
  <si>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</si>
  <si>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</si>
  <si>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</si>
  <si>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</si>
  <si>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</si>
  <si>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</si>
  <si>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</si>
  <si>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</si>
  <si>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</si>
  <si>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</si>
  <si>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</si>
  <si>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</si>
  <si>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</si>
  <si>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</si>
  <si>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</si>
  <si>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</si>
  <si>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</si>
  <si>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</si>
  <si>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</si>
  <si>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</si>
  <si>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</si>
  <si>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</si>
  <si>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</si>
  <si>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</si>
  <si>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</si>
  <si>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</si>
  <si>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</si>
  <si>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</si>
  <si>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</si>
  <si>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</si>
  <si>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</si>
  <si>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</si>
  <si>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</si>
  <si>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</si>
  <si>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</si>
  <si>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</si>
  <si>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</si>
  <si>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</si>
  <si>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</si>
  <si>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</si>
  <si>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</si>
  <si>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</si>
  <si>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</si>
  <si>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</si>
  <si>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</si>
  <si>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</si>
  <si>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</si>
  <si>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</si>
  <si>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</si>
  <si>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</si>
  <si>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</si>
  <si>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</si>
  <si>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</si>
  <si>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</si>
  <si>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</si>
  <si>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</si>
  <si>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</si>
  <si>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</si>
  <si>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</si>
  <si>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</si>
  <si>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</si>
  <si>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</si>
  <si>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</si>
  <si>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</si>
  <si>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</si>
  <si>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</si>
  <si>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</si>
  <si>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</si>
  <si>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</si>
  <si>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</si>
  <si>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</si>
  <si>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</si>
  <si>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</si>
  <si>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</si>
  <si>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</si>
  <si>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</si>
  <si>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</si>
  <si>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</si>
  <si>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</si>
  <si>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</si>
  <si>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</si>
  <si>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</si>
  <si>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</si>
  <si>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</si>
  <si>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</si>
  <si>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</si>
  <si>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</si>
  <si>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</si>
  <si>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</si>
  <si>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</si>
  <si>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</si>
  <si>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</si>
  <si>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</si>
  <si>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</si>
  <si>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</si>
  <si>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</si>
  <si>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</si>
  <si>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</si>
  <si>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</si>
  <si>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</si>
  <si>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</si>
  <si>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</si>
  <si>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</si>
  <si>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</si>
  <si>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</si>
  <si>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</si>
  <si>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</si>
  <si>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</si>
  <si>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</si>
  <si>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</si>
  <si>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</si>
  <si>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</si>
  <si>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</si>
  <si>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</si>
  <si>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</si>
  <si>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</si>
  <si>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</si>
  <si>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</si>
  <si>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</si>
  <si>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</si>
  <si>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</si>
  <si>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</si>
  <si>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</si>
  <si>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</si>
  <si>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</si>
  <si>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</si>
  <si>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</si>
  <si>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</si>
  <si>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</si>
  <si>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</si>
  <si>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</si>
  <si>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</si>
  <si>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</si>
  <si>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</si>
  <si>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</si>
  <si>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</si>
  <si>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</si>
  <si>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</si>
  <si>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</si>
  <si>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</si>
  <si>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</si>
  <si>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</si>
  <si>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</si>
  <si>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</si>
  <si>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</si>
  <si>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</si>
  <si>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</si>
  <si>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</si>
  <si>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</si>
  <si>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</si>
  <si>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</si>
  <si>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</si>
  <si>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</si>
  <si>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</si>
  <si>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</si>
  <si>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</si>
  <si>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</si>
  <si>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</si>
  <si>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</si>
  <si>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</si>
  <si>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</si>
  <si>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</si>
  <si>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</si>
  <si>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</si>
  <si>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</si>
  <si>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</si>
  <si>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</si>
  <si>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</si>
  <si>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</si>
  <si>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</si>
  <si>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</si>
  <si>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</si>
  <si>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</si>
  <si>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</si>
  <si>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</si>
  <si>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</si>
  <si>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</si>
  <si>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</si>
  <si>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</si>
  <si>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</si>
  <si>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</si>
  <si>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</si>
  <si>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</si>
  <si>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</si>
  <si>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</si>
  <si>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</si>
  <si>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</si>
  <si>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</si>
  <si>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</si>
  <si>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</si>
  <si>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</si>
  <si>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</si>
  <si>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</si>
  <si>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</si>
  <si>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</si>
  <si>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</si>
  <si>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</si>
  <si>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</si>
  <si>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</si>
  <si>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</si>
  <si>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</si>
  <si>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</si>
  <si>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</si>
  <si>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</si>
  <si>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</si>
  <si>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</si>
  <si>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</si>
  <si>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</si>
  <si>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</si>
  <si>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</si>
  <si>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</si>
  <si>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</si>
  <si>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</si>
  <si>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</si>
  <si>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</si>
  <si>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</si>
  <si>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</si>
  <si>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</si>
  <si>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</si>
  <si>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</si>
  <si>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</si>
  <si>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</si>
  <si>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</si>
  <si>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</si>
  <si>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</si>
  <si>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</si>
  <si>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</si>
  <si>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</si>
  <si>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</si>
  <si>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</si>
  <si>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</si>
  <si>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</si>
  <si>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</si>
  <si>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</si>
  <si>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</si>
  <si>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</si>
  <si>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</si>
  <si>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</si>
  <si>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</si>
  <si>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</si>
  <si>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</si>
  <si>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</si>
  <si>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</si>
  <si>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</si>
  <si>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</si>
  <si>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</si>
  <si>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</si>
  <si>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</si>
  <si>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</si>
  <si>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</si>
  <si>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</si>
  <si>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</si>
  <si>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</si>
  <si>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</si>
  <si>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</si>
  <si>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</si>
  <si>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</si>
  <si>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</si>
  <si>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</si>
  <si>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</si>
  <si>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</si>
  <si>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</si>
  <si>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</si>
  <si>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</si>
  <si>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</si>
  <si>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</si>
  <si>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</si>
  <si>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</si>
  <si>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</si>
  <si>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</si>
  <si>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</si>
  <si>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</si>
  <si>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</si>
  <si>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</si>
  <si>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</si>
  <si>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</si>
  <si>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</si>
  <si>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</si>
  <si>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</si>
  <si>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</si>
  <si>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</si>
  <si>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</si>
  <si>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</si>
  <si>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</si>
  <si>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</si>
  <si>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</si>
  <si>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</si>
  <si>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</si>
  <si>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</si>
  <si>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</si>
  <si>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</si>
  <si>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</si>
  <si>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</si>
  <si>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</si>
  <si>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</si>
  <si>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</si>
  <si>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</si>
  <si>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</si>
  <si>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</si>
  <si>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</si>
  <si>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</si>
  <si>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</si>
  <si>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</si>
  <si>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</si>
  <si>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</si>
  <si>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</si>
  <si>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</si>
  <si>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</si>
  <si>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</si>
  <si>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</si>
  <si>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</si>
  <si>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</si>
  <si>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</si>
  <si>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</si>
  <si>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</si>
  <si>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</si>
  <si>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</si>
  <si>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</si>
  <si>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</si>
  <si>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</si>
  <si>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</si>
  <si>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</si>
  <si>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</si>
  <si>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</si>
  <si>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</si>
  <si>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</si>
  <si>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</si>
  <si>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</si>
  <si>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</si>
  <si>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</si>
  <si>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</si>
  <si>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</si>
  <si>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</si>
  <si>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</si>
  <si>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</si>
  <si>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</si>
  <si>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</si>
  <si>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</si>
  <si>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</si>
  <si>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</si>
  <si>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</si>
  <si>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</si>
  <si>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</si>
  <si>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</si>
  <si>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</si>
  <si>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</si>
  <si>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</si>
  <si>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</si>
  <si>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</si>
  <si>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</si>
  <si>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</si>
  <si>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</si>
  <si>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</si>
  <si>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</si>
  <si>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</si>
  <si>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</si>
  <si>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</si>
  <si>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</si>
  <si>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</si>
  <si>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</si>
  <si>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</si>
  <si>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</si>
  <si>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</si>
  <si>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</si>
  <si>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</si>
  <si>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</si>
  <si>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</si>
  <si>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</si>
  <si>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</si>
  <si>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</si>
  <si>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</si>
  <si>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</si>
  <si>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</si>
  <si>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</si>
  <si>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</si>
  <si>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</si>
  <si>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</si>
  <si>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</si>
  <si>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</si>
  <si>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</si>
  <si>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</si>
  <si>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</si>
  <si>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</si>
  <si>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</si>
  <si>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</si>
  <si>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</si>
  <si>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</si>
  <si>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</si>
  <si>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</si>
  <si>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</si>
  <si>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</si>
  <si>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</si>
  <si>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</si>
  <si>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</si>
  <si>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</si>
  <si>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</si>
  <si>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</si>
  <si>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</si>
  <si>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</si>
  <si>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</si>
  <si>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</si>
  <si>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</si>
  <si>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</si>
  <si>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</si>
  <si>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</si>
  <si>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</si>
  <si>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</si>
  <si>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</si>
  <si>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</si>
  <si>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</si>
  <si>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</si>
  <si>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</si>
  <si>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</si>
  <si>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</si>
  <si>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</si>
  <si>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</si>
  <si>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</si>
  <si>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</si>
  <si>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</si>
  <si>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</si>
  <si>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</si>
  <si>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</si>
  <si>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</si>
  <si>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</si>
  <si>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</si>
  <si>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</si>
  <si>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</si>
  <si>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</si>
  <si>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</si>
  <si>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</si>
  <si>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</si>
  <si>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</si>
  <si>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</si>
  <si>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</si>
  <si>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</si>
  <si>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</si>
  <si>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</si>
  <si>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</si>
  <si>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</si>
  <si>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</si>
  <si>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</si>
  <si>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</si>
  <si>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</si>
  <si>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</si>
  <si>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</si>
  <si>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</si>
  <si>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</si>
  <si>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</si>
  <si>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</si>
  <si>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</si>
  <si>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</si>
  <si>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</si>
  <si>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</si>
  <si>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</si>
  <si>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</si>
  <si>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</si>
  <si>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</si>
  <si>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</si>
  <si>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</si>
  <si>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</si>
  <si>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</si>
  <si>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</si>
  <si>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</si>
  <si>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</si>
  <si>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</si>
  <si>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</si>
  <si>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</si>
  <si>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</si>
  <si>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</si>
  <si>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</si>
  <si>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</si>
  <si>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</si>
  <si>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</si>
  <si>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</si>
  <si>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</si>
  <si>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</si>
  <si>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</si>
  <si>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</si>
  <si>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</si>
  <si>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</si>
  <si>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</si>
  <si>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</si>
  <si>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</si>
  <si>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</si>
  <si>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</si>
  <si>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</si>
  <si>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</si>
  <si>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</si>
  <si>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</si>
  <si>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</si>
  <si>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</si>
  <si>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</si>
  <si>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</si>
  <si>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</si>
  <si>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</si>
  <si>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</si>
  <si>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</si>
  <si>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</si>
  <si>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</si>
  <si>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</si>
  <si>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</si>
  <si>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</si>
  <si>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</si>
  <si>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</si>
  <si>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</si>
  <si>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</si>
  <si>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</si>
  <si>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</si>
  <si>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</si>
  <si>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</si>
  <si>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</si>
  <si>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</si>
  <si>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</si>
  <si>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</si>
  <si>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</si>
  <si>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</si>
  <si>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</si>
  <si>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</si>
  <si>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</si>
  <si>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</si>
  <si>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</si>
  <si>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</si>
  <si>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</si>
  <si>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</si>
  <si>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</si>
  <si>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</si>
  <si>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</si>
  <si>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</si>
  <si>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</si>
  <si>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</si>
  <si>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</si>
  <si>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</si>
  <si>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</si>
  <si>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</si>
  <si>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</si>
  <si>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</si>
  <si>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</si>
  <si>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</si>
  <si>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</si>
  <si>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</si>
  <si>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</si>
  <si>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</si>
  <si>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</si>
  <si>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</si>
  <si>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</si>
  <si>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</si>
  <si>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</si>
  <si>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</si>
  <si>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</si>
  <si>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</si>
  <si>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</si>
  <si>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</si>
  <si>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</si>
  <si>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</si>
  <si>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</si>
  <si>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</si>
  <si>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</si>
  <si>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</si>
  <si>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</si>
  <si>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</si>
  <si>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</si>
  <si>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</si>
  <si>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</si>
  <si>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</si>
  <si>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</si>
  <si>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</si>
  <si>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</si>
  <si>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</si>
  <si>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</si>
  <si>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</si>
  <si>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</si>
  <si>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</si>
  <si>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</si>
  <si>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</si>
  <si>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</si>
  <si>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</si>
  <si>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</si>
  <si>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</si>
  <si>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</si>
  <si>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</si>
  <si>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</si>
  <si>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</si>
  <si>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</si>
  <si>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</si>
  <si>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</si>
  <si>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</si>
  <si>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</si>
  <si>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</si>
  <si>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</si>
  <si>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</si>
  <si>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</si>
  <si>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</si>
  <si>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</si>
  <si>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</si>
  <si>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</si>
  <si>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</si>
  <si>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</si>
  <si>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</si>
  <si>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</si>
  <si>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</si>
  <si>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</si>
  <si>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</si>
  <si>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</si>
  <si>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</si>
  <si>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</si>
  <si>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</si>
  <si>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</si>
  <si>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</si>
  <si>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</si>
  <si>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</si>
  <si>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</si>
  <si>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</si>
  <si>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</si>
  <si>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</si>
  <si>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</si>
  <si>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</si>
  <si>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</si>
  <si>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</si>
  <si>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</si>
  <si>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</si>
  <si>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</si>
  <si>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</si>
  <si>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</si>
  <si>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</si>
  <si>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</si>
  <si>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</si>
  <si>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</si>
  <si>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</si>
  <si>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</si>
  <si>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</si>
  <si>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</si>
  <si>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</si>
  <si>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</si>
  <si>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</si>
  <si>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</si>
  <si>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</si>
  <si>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</si>
  <si>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</si>
  <si>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</si>
  <si>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</si>
  <si>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</si>
  <si>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</si>
  <si>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</si>
  <si>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</si>
  <si>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</si>
  <si>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</si>
  <si>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</si>
  <si>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</si>
  <si>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</si>
  <si>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</si>
  <si>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</si>
  <si>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</si>
  <si>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</si>
  <si>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</si>
  <si>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</si>
  <si>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</si>
  <si>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</si>
  <si>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</si>
  <si>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</si>
  <si>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</si>
  <si>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</si>
  <si>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</si>
  <si>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</si>
  <si>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</si>
  <si>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</si>
  <si>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</si>
  <si>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</si>
  <si>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</si>
  <si>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</si>
  <si>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</si>
  <si>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</si>
  <si>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</si>
  <si>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</si>
  <si>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</si>
  <si>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</si>
  <si>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</si>
  <si>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</si>
  <si>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</si>
  <si>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</si>
  <si>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</si>
  <si>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</si>
  <si>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</si>
  <si>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</si>
  <si>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</si>
  <si>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</si>
  <si>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</si>
  <si>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</si>
  <si>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</si>
  <si>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</si>
  <si>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</si>
  <si>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</si>
  <si>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</si>
  <si>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</si>
  <si>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</si>
  <si>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</si>
  <si>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</si>
  <si>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</si>
  <si>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</si>
  <si>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</si>
  <si>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</si>
  <si>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</si>
  <si>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</si>
  <si>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</si>
  <si>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</si>
  <si>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</si>
  <si>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</si>
  <si>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</si>
  <si>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</si>
  <si>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</si>
  <si>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</si>
  <si>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</si>
  <si>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</si>
  <si>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</si>
  <si>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</si>
  <si>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</si>
  <si>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</si>
  <si>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</si>
  <si>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</si>
  <si>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</si>
  <si>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</si>
  <si>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</si>
  <si>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</si>
  <si>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</si>
  <si>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</si>
  <si>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</si>
  <si>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</si>
  <si>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</si>
  <si>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</si>
  <si>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</si>
  <si>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</si>
  <si>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</si>
  <si>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</si>
  <si>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</si>
  <si>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</si>
  <si>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</si>
  <si>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</si>
  <si>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</si>
  <si>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</si>
  <si>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</si>
  <si>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</si>
  <si>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</si>
  <si>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</si>
  <si>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</si>
  <si>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</si>
  <si>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</si>
  <si>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</si>
  <si>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</si>
  <si>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</si>
  <si>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</si>
  <si>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</si>
  <si>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</si>
  <si>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</si>
  <si>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</si>
  <si>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</si>
  <si>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</si>
  <si>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</si>
  <si>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</si>
  <si>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</si>
  <si>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</si>
  <si>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</si>
  <si>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</si>
  <si>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</si>
  <si>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</si>
  <si>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</si>
  <si>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</si>
  <si>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</si>
  <si>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</si>
  <si>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</si>
  <si>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</si>
  <si>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</si>
  <si>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</si>
  <si>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</si>
  <si>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</si>
  <si>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</si>
  <si>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</si>
  <si>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</si>
  <si>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</si>
  <si>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</si>
  <si>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</si>
  <si>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</si>
  <si>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</si>
  <si>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</si>
  <si>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</si>
  <si>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</si>
  <si>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</si>
  <si>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</si>
  <si>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</si>
  <si>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</si>
  <si>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</si>
  <si>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</si>
  <si>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</si>
  <si>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</si>
  <si>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</si>
  <si>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</si>
  <si>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</si>
  <si>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</si>
  <si>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</si>
  <si>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</si>
  <si>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</si>
  <si>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</si>
  <si>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</si>
  <si>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</si>
  <si>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</si>
  <si>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</si>
  <si>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</si>
  <si>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</si>
  <si>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</si>
  <si>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</si>
  <si>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</si>
  <si>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</si>
  <si>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</si>
  <si>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</si>
  <si>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</si>
  <si>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</si>
  <si>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</si>
  <si>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</si>
  <si>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</si>
  <si>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</si>
  <si>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</si>
  <si>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</si>
  <si>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</si>
  <si>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</si>
  <si>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</si>
  <si>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</si>
  <si>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</si>
  <si>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</si>
  <si>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</si>
  <si>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</si>
  <si>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</si>
  <si>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</si>
  <si>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</si>
  <si>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</si>
  <si>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</si>
  <si>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</si>
  <si>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</si>
  <si>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</si>
  <si>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</si>
  <si>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</si>
  <si>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</si>
  <si>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</si>
  <si>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</si>
  <si>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</si>
  <si>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</si>
  <si>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</si>
  <si>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</si>
  <si>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</si>
  <si>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</si>
  <si>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</si>
  <si>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</si>
  <si>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</si>
  <si>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</si>
  <si>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</si>
  <si>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</si>
  <si>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</si>
  <si>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</si>
  <si>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</si>
  <si>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</si>
  <si>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</si>
  <si>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</si>
  <si>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</si>
  <si>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</si>
  <si>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</si>
  <si>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</si>
  <si>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</si>
  <si>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</si>
  <si>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</si>
  <si>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</si>
  <si>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</si>
  <si>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</si>
  <si>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</si>
  <si>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</si>
  <si>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</si>
  <si>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</si>
  <si>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</si>
  <si>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</si>
  <si>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</si>
  <si>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</si>
  <si>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</si>
  <si>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</si>
  <si>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</si>
  <si>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</si>
  <si>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</si>
  <si>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</si>
  <si>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</si>
  <si>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</si>
  <si>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</si>
  <si>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</si>
  <si>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</si>
  <si>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</si>
  <si>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</si>
  <si>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</si>
  <si>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</si>
  <si>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</si>
  <si>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</si>
  <si>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</si>
  <si>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</si>
  <si>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</si>
  <si>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</si>
  <si>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</si>
  <si>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</si>
  <si>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</si>
  <si>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</si>
  <si>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</si>
  <si>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</si>
  <si>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</si>
  <si>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</si>
  <si>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</si>
  <si>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</si>
  <si>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</si>
  <si>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</si>
  <si>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</si>
  <si>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</si>
  <si>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</si>
  <si>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</si>
  <si>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</si>
  <si>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</si>
  <si>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</si>
  <si>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</si>
  <si>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</si>
  <si>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</si>
  <si>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</si>
  <si>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</si>
  <si>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</si>
  <si>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</si>
  <si>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</si>
  <si>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</si>
  <si>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</si>
  <si>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</si>
  <si>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</si>
  <si>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</si>
  <si>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</si>
  <si>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</si>
  <si>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</si>
  <si>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</si>
  <si>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</si>
  <si>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</si>
  <si>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</si>
  <si>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</si>
  <si>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</si>
  <si>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</si>
  <si>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</si>
  <si>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</si>
  <si>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</si>
  <si>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</si>
  <si>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</si>
  <si>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</si>
  <si>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</si>
  <si>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</si>
  <si>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</si>
  <si>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</si>
  <si>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</si>
  <si>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</si>
  <si>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</si>
  <si>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</si>
  <si>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</si>
  <si>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</si>
  <si>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</si>
  <si>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</si>
  <si>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</si>
  <si>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</si>
  <si>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</si>
  <si>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</si>
  <si>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</si>
  <si>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</si>
  <si>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</si>
  <si>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</si>
  <si>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</si>
  <si>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</si>
  <si>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</si>
  <si>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</si>
  <si>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</si>
  <si>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</si>
  <si>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</si>
  <si>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</si>
  <si>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</si>
  <si>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</si>
  <si>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</si>
  <si>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</si>
  <si>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</si>
  <si>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</si>
  <si>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</si>
  <si>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</si>
  <si>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</si>
  <si>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</si>
  <si>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</si>
  <si>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</si>
  <si>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</si>
  <si>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</si>
  <si>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</si>
  <si>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</si>
  <si>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</si>
  <si>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</si>
  <si>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</si>
  <si>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</si>
  <si>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</si>
  <si>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</si>
  <si>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</si>
  <si>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</si>
  <si>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</si>
  <si>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</si>
  <si>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</si>
  <si>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</si>
  <si>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</si>
  <si>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</si>
  <si>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</si>
  <si>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</si>
  <si>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</si>
  <si>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</si>
  <si>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</si>
  <si>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</si>
  <si>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</si>
  <si>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</si>
  <si>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</si>
  <si>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</si>
  <si>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</si>
  <si>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</si>
  <si>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</si>
  <si>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</si>
  <si>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</si>
  <si>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</si>
  <si>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</si>
  <si>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</si>
  <si>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</si>
  <si>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</si>
  <si>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</si>
  <si>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</si>
  <si>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</si>
  <si>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</si>
  <si>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</si>
  <si>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</si>
  <si>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</si>
  <si>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</si>
  <si>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</si>
  <si>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</si>
  <si>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</si>
  <si>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</si>
  <si>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</si>
  <si>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</si>
  <si>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</si>
  <si>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</si>
  <si>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</si>
  <si>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</si>
  <si>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</si>
  <si>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</si>
  <si>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</si>
  <si>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</si>
  <si>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</si>
  <si>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</si>
  <si>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</si>
  <si>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</si>
  <si>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</si>
  <si>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</si>
  <si>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</si>
  <si>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</si>
  <si>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</si>
  <si>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</si>
  <si>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</si>
  <si>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</si>
  <si>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</si>
  <si>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</si>
  <si>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</si>
  <si>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</si>
  <si>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</si>
  <si>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</si>
  <si>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</si>
  <si>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</si>
  <si>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</si>
  <si>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</si>
  <si>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</si>
  <si>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</si>
  <si>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</si>
  <si>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</si>
  <si>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</si>
  <si>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</si>
  <si>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</si>
  <si>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</si>
  <si>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</si>
  <si>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</si>
  <si>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</si>
  <si>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</si>
  <si>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</si>
  <si>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</si>
  <si>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</si>
  <si>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</si>
  <si>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</si>
  <si>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</si>
  <si>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</si>
  <si>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</si>
  <si>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</si>
  <si>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</si>
  <si>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</si>
  <si>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</si>
  <si>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</si>
  <si>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</si>
  <si>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</si>
  <si>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</si>
  <si>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</si>
  <si>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</si>
  <si>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</si>
  <si>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</si>
  <si>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</si>
  <si>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</si>
  <si>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</si>
  <si>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</si>
  <si>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</si>
  <si>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</si>
  <si>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</si>
  <si>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</si>
  <si>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</si>
  <si>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</si>
  <si>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</si>
  <si>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</si>
  <si>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</si>
  <si>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</si>
  <si>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</si>
  <si>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</si>
  <si>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</si>
  <si>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</si>
  <si>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</si>
  <si>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</si>
  <si>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</si>
  <si>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</si>
  <si>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</si>
  <si>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</si>
  <si>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</si>
  <si>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</si>
  <si>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</si>
  <si>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</si>
  <si>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</si>
  <si>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</si>
  <si>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</si>
  <si>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</si>
  <si>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</si>
  <si>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</si>
  <si>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</si>
  <si>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</si>
  <si>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</si>
  <si>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</si>
  <si>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</si>
  <si>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</si>
  <si>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</si>
  <si>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</si>
  <si>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</si>
  <si>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</si>
  <si>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</si>
  <si>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</si>
  <si>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</si>
  <si>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</si>
  <si>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</si>
  <si>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</si>
  <si>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</si>
  <si>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</si>
  <si>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</si>
  <si>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</si>
  <si>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</si>
  <si>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</si>
  <si>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</si>
  <si>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</si>
  <si>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</si>
  <si>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</si>
  <si>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</si>
  <si>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</si>
  <si>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</si>
  <si>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</si>
  <si>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</si>
  <si>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</si>
  <si>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</si>
  <si>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</si>
  <si>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</si>
  <si>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</si>
  <si>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</si>
  <si>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</si>
  <si>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</si>
  <si>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</si>
  <si>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</si>
  <si>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</si>
  <si>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</si>
  <si>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</si>
  <si>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</si>
  <si>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</si>
  <si>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</si>
  <si>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</si>
  <si>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</si>
  <si>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</si>
  <si>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</si>
  <si>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</si>
  <si>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</si>
  <si>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</si>
  <si>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</si>
  <si>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</si>
  <si>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</si>
  <si>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</si>
  <si>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</si>
  <si>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</si>
  <si>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</si>
  <si>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</si>
  <si>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</si>
  <si>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</si>
  <si>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</si>
  <si>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</si>
  <si>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</si>
  <si>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</si>
  <si>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</si>
  <si>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</si>
  <si>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</si>
  <si>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</si>
  <si>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</si>
  <si>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</si>
  <si>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</si>
  <si>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</si>
  <si>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</si>
  <si>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</si>
  <si>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</si>
  <si>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</si>
  <si>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</si>
  <si>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</si>
  <si>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</si>
  <si>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</si>
  <si>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</si>
  <si>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</si>
  <si>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</si>
  <si>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</si>
  <si>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</si>
  <si>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</si>
  <si>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</si>
  <si>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</si>
  <si>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</si>
  <si>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</si>
  <si>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</si>
  <si>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</si>
  <si>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</si>
  <si>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</si>
  <si>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</si>
  <si>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</si>
  <si>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</si>
  <si>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</si>
  <si>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</si>
  <si>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</si>
  <si>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</si>
  <si>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</si>
  <si>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</si>
  <si>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</si>
  <si>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</si>
  <si>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</si>
  <si>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</si>
  <si>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</si>
  <si>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</si>
  <si>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</si>
  <si>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</si>
  <si>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</si>
  <si>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</si>
  <si>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</si>
  <si>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</si>
  <si>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</si>
  <si>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</si>
  <si>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</si>
  <si>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</si>
  <si>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</si>
  <si>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</si>
  <si>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</si>
  <si>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</si>
  <si>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</si>
  <si>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</si>
  <si>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</si>
  <si>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</si>
  <si>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</si>
  <si>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</si>
  <si>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</si>
  <si>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</si>
  <si>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</si>
  <si>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</si>
  <si>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</si>
  <si>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</si>
  <si>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</si>
  <si>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</si>
  <si>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</si>
  <si>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</si>
  <si>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</si>
  <si>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</si>
  <si>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</si>
  <si>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</si>
  <si>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</si>
  <si>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</si>
  <si>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</si>
  <si>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</si>
  <si>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</si>
  <si>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</si>
  <si>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</si>
  <si>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</si>
  <si>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</si>
  <si>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</si>
  <si>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</si>
  <si>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</si>
  <si>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</si>
  <si>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</si>
  <si>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</si>
  <si>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</si>
  <si>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</si>
  <si>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</si>
  <si>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</si>
  <si>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</si>
  <si>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</si>
  <si>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</si>
  <si>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</si>
  <si>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</si>
  <si>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</si>
  <si>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</si>
  <si>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</si>
  <si>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</si>
  <si>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</si>
  <si>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</si>
  <si>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</si>
  <si>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</si>
  <si>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</si>
  <si>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</si>
  <si>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</si>
  <si>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</si>
  <si>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</si>
  <si>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</si>
  <si>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</si>
  <si>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</si>
  <si>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</si>
  <si>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</si>
  <si>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</si>
  <si>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</si>
  <si>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</si>
  <si>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</si>
  <si>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</si>
  <si>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</si>
  <si>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</si>
  <si>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</si>
  <si>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</si>
  <si>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</si>
  <si>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</si>
  <si>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</si>
  <si>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</si>
  <si>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</si>
  <si>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</si>
  <si>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</si>
  <si>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</si>
  <si>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</si>
  <si>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</si>
  <si>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</si>
  <si>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</si>
  <si>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</si>
  <si>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</si>
  <si>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</si>
  <si>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</si>
  <si>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</si>
  <si>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</si>
  <si>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</si>
  <si>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</si>
  <si>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</si>
  <si>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</si>
  <si>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</si>
  <si>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</si>
  <si>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</si>
  <si>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</si>
  <si>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</si>
  <si>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</si>
  <si>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</si>
  <si>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</si>
  <si>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</si>
  <si>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</si>
  <si>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</si>
  <si>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</si>
  <si>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</si>
  <si>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</si>
  <si>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</si>
  <si>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</si>
  <si>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</si>
  <si>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</si>
  <si>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</si>
  <si>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</si>
  <si>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</si>
  <si>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</si>
  <si>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</si>
  <si>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</si>
  <si>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</si>
  <si>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</si>
  <si>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</si>
  <si>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</si>
  <si>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</si>
  <si>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</si>
  <si>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</si>
  <si>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</si>
  <si>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</si>
  <si>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</si>
  <si>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</si>
  <si>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</si>
  <si>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</si>
  <si>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</si>
  <si>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</si>
  <si>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</si>
  <si>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</si>
  <si>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</si>
  <si>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</si>
  <si>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</si>
  <si>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</si>
  <si>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</si>
  <si>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</si>
  <si>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</si>
  <si>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</si>
  <si>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</si>
  <si>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</si>
  <si>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</si>
  <si>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</si>
  <si>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</si>
  <si>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</si>
  <si>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</si>
  <si>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</si>
  <si>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</si>
  <si>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</si>
  <si>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</si>
  <si>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</si>
  <si>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</si>
  <si>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</si>
  <si>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</si>
  <si>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</si>
  <si>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</si>
  <si>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</si>
  <si>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</si>
  <si>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</si>
  <si>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</si>
  <si>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</si>
  <si>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</si>
  <si>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</si>
  <si>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</si>
  <si>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</si>
  <si>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</si>
  <si>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</si>
  <si>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</si>
  <si>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</si>
  <si>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</si>
  <si>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</si>
  <si>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</si>
  <si>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</si>
  <si>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</si>
  <si>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</si>
  <si>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</si>
  <si>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</si>
  <si>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</si>
  <si>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</si>
  <si>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</si>
  <si>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</si>
  <si>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</si>
  <si>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</si>
  <si>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</si>
  <si>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</si>
  <si>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</si>
  <si>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</si>
  <si>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</si>
  <si>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</si>
  <si>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</si>
  <si>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</si>
  <si>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</si>
  <si>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</si>
  <si>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</si>
  <si>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</si>
  <si>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</si>
  <si>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</si>
  <si>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</si>
  <si>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</si>
  <si>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</si>
  <si>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</si>
  <si>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</si>
  <si>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</si>
  <si>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</si>
  <si>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</si>
  <si>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</si>
  <si>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</si>
  <si>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</si>
  <si>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</si>
  <si>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</si>
  <si>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</si>
  <si>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</si>
  <si>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</si>
  <si>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</si>
  <si>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</si>
  <si>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</si>
  <si>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</si>
  <si>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</si>
  <si>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</si>
  <si>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</si>
  <si>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</si>
  <si>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</si>
  <si>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</si>
  <si>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</si>
  <si>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</si>
  <si>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</si>
  <si>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</si>
  <si>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</si>
  <si>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</si>
  <si>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</si>
  <si>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</si>
  <si>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</si>
  <si>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</si>
  <si>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</si>
  <si>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</si>
  <si>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</si>
  <si>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</si>
  <si>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</si>
  <si>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</si>
  <si>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</si>
  <si>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</si>
  <si>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</si>
  <si>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</si>
  <si>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</si>
  <si>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</si>
  <si>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</si>
  <si>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</si>
  <si>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</si>
  <si>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</si>
  <si>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</si>
  <si>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</si>
  <si>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</si>
  <si>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</si>
  <si>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</si>
  <si>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</si>
  <si>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</si>
  <si>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</si>
  <si>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</si>
  <si>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</si>
  <si>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</si>
  <si>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</si>
  <si>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</si>
  <si>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</si>
  <si>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</si>
  <si>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</si>
  <si>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</si>
  <si>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</si>
  <si>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</si>
  <si>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</si>
  <si>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</si>
  <si>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</si>
  <si>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</si>
  <si>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</si>
  <si>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</si>
  <si>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</si>
  <si>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</si>
  <si>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</si>
  <si>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</si>
  <si>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</si>
  <si>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</si>
  <si>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</si>
  <si>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</si>
  <si>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</si>
  <si>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</si>
  <si>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</si>
  <si>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</si>
  <si>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</si>
  <si>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</si>
  <si>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</si>
  <si>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</si>
  <si>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</si>
  <si>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</si>
  <si>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</si>
  <si>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</si>
  <si>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</si>
  <si>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</si>
  <si>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</si>
  <si>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</si>
  <si>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</si>
  <si>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</si>
  <si>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</si>
  <si>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</si>
  <si>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</si>
  <si>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</si>
  <si>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</si>
  <si>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</si>
  <si>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</si>
  <si>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</si>
  <si>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</si>
  <si>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</si>
  <si>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</si>
  <si>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</si>
  <si>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</si>
  <si>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</si>
  <si>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</si>
  <si>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</si>
  <si>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</si>
  <si>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</si>
  <si>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</si>
  <si>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</si>
  <si>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</si>
  <si>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</si>
  <si>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</si>
  <si>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</si>
  <si>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</si>
  <si>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</si>
  <si>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</si>
  <si>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</si>
  <si>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</si>
  <si>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</si>
  <si>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</si>
  <si>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</si>
  <si>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</si>
  <si>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</si>
  <si>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</si>
  <si>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</si>
  <si>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</si>
  <si>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</si>
  <si>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</si>
  <si>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</si>
  <si>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</si>
  <si>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</si>
  <si>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</si>
  <si>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</si>
  <si>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</si>
  <si>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</si>
  <si>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</si>
  <si>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</si>
  <si>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</si>
  <si>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</si>
  <si>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</si>
  <si>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</si>
  <si>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</si>
  <si>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</si>
  <si>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</si>
  <si>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</si>
  <si>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</si>
  <si>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</si>
  <si>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</si>
  <si>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</si>
  <si>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</si>
  <si>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</si>
  <si>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</si>
  <si>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</si>
  <si>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</si>
  <si>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</si>
  <si>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</si>
  <si>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</si>
  <si>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</si>
  <si>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</si>
  <si>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</si>
  <si>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</si>
  <si>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</si>
  <si>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</si>
  <si>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</si>
  <si>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</si>
  <si>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</si>
  <si>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</si>
  <si>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</si>
  <si>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</si>
  <si>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</si>
  <si>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</si>
  <si>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</si>
  <si>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</si>
  <si>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</si>
  <si>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</si>
  <si>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</si>
  <si>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</si>
  <si>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</si>
  <si>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</si>
  <si>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</si>
  <si>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</si>
  <si>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</si>
  <si>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</si>
  <si>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</si>
  <si>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</si>
  <si>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</si>
  <si>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</si>
  <si>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</si>
  <si>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</si>
  <si>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</si>
  <si>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</si>
  <si>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</si>
  <si>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</si>
  <si>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</si>
  <si>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</si>
  <si>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</si>
  <si>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</si>
  <si>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</si>
  <si>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</si>
  <si>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</si>
  <si>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</si>
  <si>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</si>
  <si>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</si>
  <si>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</si>
  <si>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</si>
  <si>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</si>
  <si>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</si>
  <si>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</si>
  <si>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</si>
  <si>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</si>
  <si>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</si>
  <si>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</si>
  <si>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</si>
  <si>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</si>
  <si>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</si>
  <si>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</si>
  <si>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</si>
  <si>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</si>
  <si>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</si>
  <si>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</si>
  <si>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</si>
  <si>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</si>
  <si>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</si>
  <si>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</si>
  <si>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</si>
  <si>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</si>
  <si>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</si>
  <si>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</si>
  <si>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</si>
  <si>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</si>
  <si>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</si>
  <si>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</si>
  <si>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</si>
  <si>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</si>
  <si>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</si>
  <si>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</si>
  <si>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</si>
  <si>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</si>
  <si>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</si>
  <si>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</si>
  <si>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</si>
  <si>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</si>
  <si>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</si>
  <si>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</si>
  <si>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</si>
  <si>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</si>
  <si>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</si>
  <si>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</si>
  <si>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</si>
  <si>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</si>
  <si>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</si>
  <si>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</si>
  <si>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</si>
  <si>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</si>
  <si>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</si>
  <si>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</si>
  <si>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</si>
  <si>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</si>
  <si>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</si>
  <si>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</si>
  <si>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</si>
  <si>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</si>
  <si>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</si>
  <si>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</si>
  <si>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</si>
  <si>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</si>
  <si>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</si>
  <si>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</si>
  <si>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</si>
  <si>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</si>
  <si>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</si>
  <si>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</si>
  <si>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</si>
  <si>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</si>
  <si>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</si>
  <si>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</si>
  <si>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</si>
  <si>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</si>
  <si>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</si>
  <si>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</si>
  <si>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</si>
  <si>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</si>
  <si>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</si>
  <si>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</si>
  <si>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</si>
  <si>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</si>
  <si>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</si>
  <si>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</si>
  <si>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</si>
  <si>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</si>
  <si>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</si>
  <si>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</si>
  <si>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</si>
  <si>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</si>
  <si>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</si>
  <si>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</si>
  <si>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</si>
  <si>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</si>
  <si>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</si>
  <si>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</si>
  <si>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</si>
  <si>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</si>
  <si>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</si>
  <si>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</si>
  <si>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</si>
  <si>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</si>
  <si>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</si>
  <si>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</si>
  <si>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</si>
  <si>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</si>
  <si>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</si>
  <si>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</si>
  <si>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</si>
  <si>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</si>
  <si>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</si>
  <si>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</si>
  <si>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</si>
  <si>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</si>
  <si>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</si>
  <si>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</si>
  <si>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</si>
  <si>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</si>
  <si>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</si>
  <si>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</si>
  <si>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</si>
  <si>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</si>
  <si>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</si>
  <si>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</si>
  <si>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</si>
  <si>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</si>
  <si>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</si>
  <si>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</si>
  <si>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</si>
  <si>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</si>
  <si>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</si>
  <si>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</si>
  <si>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</si>
  <si>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</si>
  <si>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</si>
  <si>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</si>
  <si>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</si>
  <si>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</si>
  <si>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</si>
  <si>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</si>
  <si>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</si>
  <si>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</si>
  <si>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</si>
  <si>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</si>
  <si>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</si>
  <si>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</si>
  <si>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</si>
  <si>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</si>
  <si>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</si>
  <si>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</si>
  <si>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</si>
  <si>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</si>
  <si>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</si>
  <si>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</si>
  <si>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</si>
  <si>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</si>
  <si>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</si>
  <si>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</si>
  <si>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</si>
  <si>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</si>
  <si>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</si>
  <si>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</si>
  <si>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</si>
  <si>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</si>
  <si>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</si>
  <si>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</si>
  <si>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</si>
  <si>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</si>
  <si>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</si>
  <si>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</si>
  <si>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</si>
  <si>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</si>
  <si>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</si>
  <si>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</si>
  <si>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</si>
  <si>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</si>
  <si>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</si>
  <si>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</si>
  <si>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</si>
  <si>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</si>
  <si>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</si>
  <si>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</si>
  <si>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</si>
  <si>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</si>
  <si>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</si>
  <si>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</si>
  <si>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</si>
  <si>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</si>
  <si>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</si>
  <si>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</si>
  <si>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</si>
  <si>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</si>
  <si>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</si>
  <si>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</si>
  <si>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</si>
  <si>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</si>
  <si>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</si>
  <si>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</si>
  <si>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</si>
  <si>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</si>
  <si>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</si>
  <si>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</si>
  <si>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</si>
  <si>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</si>
  <si>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</si>
  <si>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</si>
  <si>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</si>
  <si>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</si>
  <si>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</si>
  <si>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</si>
  <si>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</si>
  <si>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</si>
  <si>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</si>
  <si>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</si>
  <si>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</si>
  <si>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</si>
  <si>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</si>
  <si>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</si>
  <si>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</si>
  <si>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</si>
  <si>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</si>
  <si>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</si>
  <si>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</si>
  <si>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</si>
  <si>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</si>
  <si>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</si>
  <si>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</si>
  <si>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</si>
  <si>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</si>
  <si>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</si>
  <si>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</si>
  <si>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</si>
  <si>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</si>
  <si>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</si>
  <si>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</si>
  <si>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</si>
  <si>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</si>
  <si>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</si>
  <si>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</si>
  <si>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</si>
  <si>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</si>
  <si>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</si>
  <si>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</si>
  <si>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</si>
  <si>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</si>
  <si>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</si>
  <si>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</si>
  <si>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</si>
  <si>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</si>
  <si>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</si>
  <si>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</si>
  <si>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</si>
  <si>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</si>
  <si>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</si>
  <si>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</si>
  <si>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</si>
  <si>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</si>
  <si>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</si>
  <si>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</si>
  <si>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</si>
  <si>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</si>
  <si>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</si>
  <si>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</si>
  <si>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</si>
  <si>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</si>
  <si>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</si>
  <si>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</si>
  <si>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</si>
  <si>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</si>
  <si>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</si>
  <si>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</si>
  <si>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</si>
  <si>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</si>
  <si>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</si>
  <si>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</si>
  <si>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</si>
  <si>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</si>
  <si>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</si>
  <si>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</si>
  <si>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</si>
  <si>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</si>
  <si>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</si>
  <si>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</si>
  <si>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</si>
  <si>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</si>
  <si>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</si>
  <si>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</si>
  <si>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</si>
  <si>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</si>
  <si>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</si>
  <si>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</si>
  <si>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</si>
  <si>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</si>
  <si>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</si>
  <si>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</si>
  <si>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</si>
  <si>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</si>
  <si>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</si>
  <si>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</si>
  <si>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</si>
  <si>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</si>
  <si>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</si>
  <si>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</si>
  <si>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</si>
  <si>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</si>
  <si>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</si>
  <si>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</si>
  <si>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</si>
  <si>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</si>
  <si>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</si>
  <si>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</si>
  <si>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</si>
  <si>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</si>
  <si>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</si>
  <si>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</si>
  <si>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</si>
  <si>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</si>
  <si>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</si>
  <si>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</si>
  <si>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</si>
  <si>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</si>
  <si>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</si>
  <si>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</si>
  <si>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</si>
  <si>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</si>
  <si>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</si>
  <si>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</si>
  <si>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</si>
  <si>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</si>
  <si>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</si>
  <si>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</si>
  <si>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</si>
  <si>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</si>
  <si>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</si>
  <si>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</si>
  <si>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</si>
  <si>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</si>
  <si>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</si>
  <si>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</si>
  <si>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</si>
  <si>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</si>
  <si>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</si>
  <si>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</si>
  <si>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</si>
  <si>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</si>
  <si>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</si>
  <si>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</si>
  <si>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</si>
  <si>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</si>
  <si>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</si>
  <si>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</si>
  <si>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</si>
  <si>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</si>
  <si>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</si>
  <si>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</si>
  <si>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</si>
  <si>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</si>
  <si>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</si>
  <si>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</si>
  <si>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</si>
  <si>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</si>
  <si>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</si>
  <si>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</si>
  <si>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</si>
  <si>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</si>
  <si>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</si>
  <si>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</si>
  <si>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</si>
  <si>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</si>
  <si>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</si>
  <si>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</si>
  <si>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</si>
  <si>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</si>
  <si>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</si>
  <si>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</si>
  <si>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</si>
  <si>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</si>
  <si>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</si>
  <si>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</si>
  <si>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</si>
  <si>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</si>
  <si>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</si>
  <si>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</si>
  <si>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</si>
  <si>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</si>
  <si>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</si>
  <si>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</si>
  <si>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</si>
  <si>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</si>
  <si>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</si>
  <si>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</si>
  <si>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</si>
  <si>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</si>
  <si>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</si>
  <si>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</si>
  <si>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</si>
  <si>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</si>
  <si>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</si>
  <si>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</si>
  <si>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</si>
  <si>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</si>
  <si>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</si>
  <si>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</si>
  <si>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</si>
  <si>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</si>
  <si>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</si>
  <si>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</si>
  <si>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</si>
  <si>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</si>
  <si>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</si>
  <si>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</si>
  <si>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</si>
  <si>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</si>
  <si>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</si>
  <si>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</si>
  <si>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</si>
  <si>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</si>
  <si>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</si>
  <si>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</si>
  <si>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</si>
  <si>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</si>
  <si>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</si>
  <si>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</si>
  <si>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</si>
  <si>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</si>
  <si>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</si>
  <si>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</si>
  <si>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</si>
  <si>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</si>
  <si>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</si>
  <si>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</si>
  <si>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</si>
  <si>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</si>
  <si>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</si>
  <si>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</si>
  <si>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</si>
  <si>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</si>
  <si>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</si>
  <si>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</si>
  <si>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</si>
  <si>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</si>
  <si>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</si>
  <si>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</si>
  <si>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</si>
  <si>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</si>
  <si>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</si>
  <si>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</si>
  <si>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</si>
  <si>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</si>
  <si>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</si>
  <si>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</si>
  <si>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</si>
  <si>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</si>
  <si>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</si>
  <si>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</si>
  <si>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</si>
  <si>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</si>
  <si>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</si>
  <si>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</si>
  <si>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</si>
  <si>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</si>
  <si>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</si>
  <si>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</si>
  <si>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</si>
  <si>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</si>
  <si>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</si>
  <si>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</si>
  <si>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</si>
  <si>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</si>
  <si>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</si>
  <si>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</si>
  <si>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</si>
  <si>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</si>
  <si>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</si>
  <si>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</si>
  <si>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</si>
  <si>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</si>
  <si>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</si>
  <si>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</si>
  <si>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</si>
  <si>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</si>
  <si>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</si>
  <si>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</si>
  <si>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</si>
  <si>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</si>
  <si>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</si>
  <si>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</si>
  <si>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</si>
  <si>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</si>
  <si>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</si>
  <si>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</si>
  <si>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</si>
  <si>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</si>
  <si>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</si>
  <si>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</si>
  <si>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</si>
  <si>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</si>
  <si>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</si>
  <si>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</si>
  <si>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</si>
  <si>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</si>
  <si>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</si>
  <si>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</si>
  <si>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</si>
  <si>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</si>
  <si>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</si>
  <si>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</si>
  <si>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</si>
  <si>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</si>
  <si>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</si>
  <si>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</si>
  <si>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</si>
  <si>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</si>
  <si>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</si>
  <si>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</si>
  <si>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</si>
  <si>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</si>
  <si>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</si>
  <si>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</si>
  <si>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</si>
  <si>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</si>
  <si>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</si>
  <si>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</si>
  <si>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</si>
  <si>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</si>
  <si>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</si>
  <si>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</si>
  <si>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</si>
  <si>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</si>
  <si>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</si>
  <si>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</si>
  <si>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</si>
  <si>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</si>
  <si>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</si>
  <si>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</si>
  <si>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</si>
  <si>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</si>
  <si>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</si>
  <si>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</si>
  <si>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</si>
  <si>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</si>
  <si>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</si>
  <si>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</si>
  <si>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</si>
  <si>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</si>
  <si>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</si>
  <si>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</si>
  <si>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</si>
  <si>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</si>
  <si>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</si>
  <si>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</si>
  <si>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</si>
  <si>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</si>
  <si>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</si>
  <si>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</si>
  <si>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</si>
  <si>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</si>
  <si>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</si>
  <si>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</si>
  <si>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</si>
  <si>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</si>
  <si>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</si>
  <si>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</si>
  <si>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</si>
  <si>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</si>
  <si>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</si>
  <si>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</si>
  <si>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</si>
  <si>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</si>
  <si>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</si>
  <si>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</si>
  <si>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</si>
  <si>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</si>
  <si>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</si>
  <si>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</si>
  <si>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</si>
  <si>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</si>
  <si>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</si>
  <si>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</si>
  <si>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</si>
  <si>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</si>
  <si>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</si>
  <si>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</si>
  <si>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</si>
  <si>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</si>
  <si>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</si>
  <si>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</si>
  <si>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</si>
  <si>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</si>
  <si>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</si>
  <si>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</si>
  <si>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</si>
  <si>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</si>
  <si>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</si>
  <si>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</si>
  <si>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</si>
  <si>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</si>
  <si>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</si>
  <si>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</si>
  <si>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</si>
  <si>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</si>
  <si>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</si>
  <si>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</si>
  <si>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</si>
  <si>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</si>
  <si>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</si>
  <si>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</si>
  <si>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</si>
  <si>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</si>
  <si>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</si>
  <si>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</si>
  <si>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</si>
  <si>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</si>
  <si>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</si>
  <si>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</si>
  <si>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</si>
  <si>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</si>
  <si>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</si>
  <si>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</si>
  <si>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</si>
  <si>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</si>
  <si>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</si>
  <si>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</si>
  <si>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</si>
  <si>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</si>
  <si>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</si>
  <si>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</si>
  <si>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</si>
  <si>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</si>
  <si>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</si>
  <si>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</si>
  <si>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</si>
  <si>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</si>
  <si>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</si>
  <si>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</si>
  <si>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</si>
  <si>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</si>
  <si>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</si>
  <si>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</si>
  <si>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</si>
  <si>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</si>
  <si>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</si>
  <si>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</si>
  <si>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</si>
  <si>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</si>
  <si>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</si>
  <si>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</si>
  <si>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</si>
  <si>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</si>
  <si>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</si>
  <si>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</si>
  <si>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</si>
  <si>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</si>
  <si>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</si>
  <si>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</si>
  <si>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</si>
  <si>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</si>
  <si>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</si>
  <si>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</si>
  <si>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</si>
  <si>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</si>
  <si>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</si>
  <si>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</si>
  <si>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</si>
  <si>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</si>
  <si>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</si>
  <si>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</si>
  <si>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</si>
  <si>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</si>
  <si>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</si>
  <si>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</si>
  <si>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</si>
  <si>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</si>
  <si>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</si>
  <si>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</si>
  <si>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</si>
  <si>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</si>
  <si>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</si>
  <si>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</si>
  <si>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</si>
  <si>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</si>
  <si>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</si>
  <si>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</si>
  <si>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</si>
  <si>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</si>
  <si>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</si>
  <si>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</si>
  <si>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</si>
  <si>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</si>
  <si>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</si>
  <si>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</si>
  <si>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</si>
  <si>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</si>
  <si>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</si>
  <si>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</si>
  <si>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</si>
  <si>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</si>
  <si>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</si>
  <si>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</si>
  <si>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</si>
  <si>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</si>
  <si>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</si>
  <si>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</si>
  <si>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</si>
  <si>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</si>
  <si>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</si>
  <si>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</si>
  <si>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</si>
  <si>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</si>
  <si>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</si>
  <si>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</si>
  <si>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</si>
  <si>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</si>
  <si>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</si>
  <si>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</si>
  <si>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</si>
  <si>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</si>
  <si>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</si>
  <si>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</si>
  <si>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</si>
  <si>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</si>
  <si>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</si>
  <si>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</si>
  <si>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</si>
  <si>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</si>
  <si>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</si>
  <si>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</si>
  <si>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</si>
  <si>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</si>
  <si>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</si>
  <si>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</si>
  <si>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</si>
  <si>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</si>
  <si>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</si>
  <si>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</si>
  <si>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</si>
  <si>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</si>
  <si>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</si>
  <si>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</si>
  <si>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</si>
  <si>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</si>
  <si>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</si>
  <si>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</si>
  <si>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</si>
  <si>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</si>
  <si>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</si>
  <si>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</si>
  <si>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</si>
  <si>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</si>
  <si>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</si>
  <si>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</si>
  <si>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</si>
  <si>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</si>
  <si>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</si>
  <si>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</si>
  <si>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</si>
  <si>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</si>
  <si>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</si>
  <si>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</si>
  <si>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</si>
  <si>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</si>
  <si>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</si>
  <si>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</si>
  <si>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</si>
  <si>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</si>
  <si>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</si>
  <si>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</si>
  <si>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</si>
  <si>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</si>
  <si>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</si>
  <si>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</si>
  <si>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</si>
  <si>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</si>
  <si>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</si>
  <si>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</si>
  <si>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</si>
  <si>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</si>
  <si>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</si>
  <si>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</si>
  <si>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</si>
  <si>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</si>
  <si>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</si>
  <si>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</si>
  <si>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</si>
  <si>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</si>
  <si>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</si>
  <si>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</si>
  <si>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</si>
  <si>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</si>
  <si>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</si>
  <si>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</si>
  <si>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</si>
  <si>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</si>
  <si>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</si>
  <si>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</si>
  <si>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</si>
  <si>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</si>
  <si>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</si>
  <si>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</si>
  <si>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</si>
  <si>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</si>
  <si>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</si>
  <si>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</si>
  <si>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</si>
  <si>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</si>
  <si>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</si>
  <si>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</si>
  <si>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</si>
  <si>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</si>
  <si>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</si>
  <si>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</si>
  <si>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</si>
  <si>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</si>
  <si>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</si>
  <si>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</si>
  <si>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</si>
  <si>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</si>
  <si>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</si>
  <si>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</si>
  <si>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</si>
  <si>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</si>
  <si>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</si>
  <si>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</si>
  <si>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</si>
  <si>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</si>
  <si>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</si>
  <si>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</si>
  <si>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</si>
  <si>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</si>
  <si>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</si>
  <si>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</si>
  <si>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</si>
  <si>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</si>
  <si>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</si>
  <si>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</si>
  <si>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</si>
  <si>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</si>
  <si>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</si>
  <si>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</si>
  <si>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</si>
  <si>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</si>
  <si>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</si>
  <si>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</si>
  <si>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</si>
  <si>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</si>
  <si>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</si>
  <si>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</si>
  <si>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</si>
  <si>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</si>
  <si>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</si>
  <si>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</si>
  <si>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</si>
  <si>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</si>
  <si>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</si>
  <si>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</si>
  <si>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</si>
  <si>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</si>
  <si>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</si>
  <si>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</si>
  <si>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</si>
  <si>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</si>
  <si>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</si>
  <si>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</si>
  <si>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</si>
  <si>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</si>
  <si>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</si>
  <si>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</si>
  <si>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</si>
  <si>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</si>
  <si>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</si>
  <si>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</si>
  <si>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</si>
  <si>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</si>
  <si>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</si>
  <si>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</si>
  <si>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</si>
  <si>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</si>
  <si>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</si>
  <si>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</si>
  <si>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</si>
  <si>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</si>
  <si>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</si>
  <si>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</si>
  <si>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</si>
  <si>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</si>
  <si>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</si>
  <si>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</si>
  <si>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</si>
  <si>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</si>
  <si>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</si>
  <si>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</si>
  <si>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</si>
  <si>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</si>
  <si>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</si>
  <si>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</si>
  <si>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</si>
  <si>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</si>
  <si>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</si>
  <si>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</si>
  <si>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</si>
  <si>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</si>
  <si>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</si>
  <si>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</si>
  <si>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</si>
  <si>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</si>
  <si>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</si>
  <si>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</si>
  <si>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</si>
  <si>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</si>
  <si>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</si>
  <si>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</si>
  <si>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</si>
  <si>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</si>
  <si>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</si>
  <si>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</si>
  <si>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</si>
  <si>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</si>
  <si>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</si>
  <si>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</si>
  <si>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</si>
  <si>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</si>
  <si>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</si>
  <si>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</si>
  <si>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</si>
  <si>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</si>
  <si>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</si>
  <si>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</si>
  <si>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</si>
  <si>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</si>
  <si>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</si>
  <si>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</si>
  <si>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</si>
  <si>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</si>
  <si>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</si>
  <si>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</si>
  <si>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</si>
  <si>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</si>
  <si>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</si>
  <si>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</si>
  <si>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</si>
  <si>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</si>
  <si>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</si>
  <si>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</si>
  <si>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</si>
  <si>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</si>
  <si>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</si>
  <si>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</si>
  <si>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</si>
  <si>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</si>
  <si>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</si>
  <si>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</si>
  <si>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</si>
  <si>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</si>
  <si>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</si>
  <si>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</si>
  <si>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</si>
  <si>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</si>
  <si>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</si>
  <si>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</si>
  <si>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</si>
  <si>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</si>
  <si>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</si>
  <si>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</si>
  <si>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</si>
  <si>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</si>
  <si>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</si>
  <si>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</si>
  <si>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</si>
  <si>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</si>
  <si>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</si>
  <si>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</si>
  <si>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</si>
  <si>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</si>
  <si>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</si>
  <si>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</si>
  <si>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</si>
  <si>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</si>
  <si>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</si>
  <si>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</si>
  <si>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</si>
  <si>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</si>
  <si>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</si>
  <si>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</si>
  <si>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</si>
  <si>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</si>
  <si>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</si>
  <si>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</si>
  <si>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</si>
  <si>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</si>
  <si>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</si>
  <si>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</si>
  <si>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</si>
  <si>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</si>
  <si>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</si>
  <si>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</si>
  <si>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</si>
  <si>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</si>
  <si>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</si>
  <si>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</si>
  <si>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</si>
  <si>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</si>
  <si>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</si>
  <si>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</si>
  <si>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</si>
  <si>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</si>
  <si>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</si>
  <si>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</si>
  <si>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</si>
  <si>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</si>
  <si>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</si>
  <si>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</si>
  <si>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</si>
  <si>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</si>
  <si>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</si>
  <si>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</si>
  <si>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</si>
  <si>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</si>
  <si>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</si>
  <si>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</si>
  <si>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</si>
  <si>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</si>
  <si>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</si>
  <si>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</si>
  <si>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</si>
  <si>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</si>
  <si>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</si>
  <si>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</si>
  <si>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</si>
  <si>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</si>
  <si>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</si>
  <si>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</si>
  <si>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</si>
  <si>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</si>
  <si>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</si>
  <si>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</si>
  <si>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</si>
  <si>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</si>
  <si>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</si>
  <si>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</si>
  <si>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</si>
  <si>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</si>
  <si>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</si>
  <si>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</si>
  <si>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</si>
  <si>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</si>
  <si>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</si>
  <si>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</si>
  <si>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</si>
  <si>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</si>
  <si>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</si>
  <si>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</si>
  <si>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</si>
  <si>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</si>
  <si>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</si>
  <si>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</si>
  <si>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</si>
  <si>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</si>
  <si>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</si>
  <si>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</si>
  <si>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</si>
  <si>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</si>
  <si>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</si>
  <si>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</si>
  <si>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</si>
  <si>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</si>
  <si>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</si>
  <si>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</si>
  <si>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</si>
  <si>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</si>
  <si>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</si>
  <si>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</si>
  <si>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</si>
  <si>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</si>
  <si>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</si>
  <si>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</si>
  <si>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</si>
  <si>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</si>
  <si>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</si>
  <si>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</si>
  <si>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</si>
  <si>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</si>
  <si>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</si>
  <si>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</si>
  <si>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</si>
  <si>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</si>
  <si>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</si>
  <si>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</si>
  <si>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</si>
  <si>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</si>
  <si>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</si>
  <si>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</si>
  <si>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</si>
  <si>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</si>
  <si>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</si>
  <si>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</si>
  <si>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</si>
  <si>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</si>
  <si>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</si>
  <si>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</si>
  <si>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</si>
  <si>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</si>
  <si>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</si>
  <si>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</si>
  <si>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</si>
  <si>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</si>
  <si>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</si>
  <si>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</si>
  <si>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</si>
  <si>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</si>
  <si>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</si>
  <si>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</si>
  <si>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</si>
  <si>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</si>
  <si>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</si>
  <si>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</si>
  <si>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</si>
  <si>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</si>
  <si>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</si>
  <si>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</si>
  <si>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</si>
  <si>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</si>
  <si>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</si>
  <si>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</si>
  <si>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</si>
  <si>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</si>
  <si>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</si>
  <si>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</si>
  <si>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</si>
  <si>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</si>
  <si>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</si>
  <si>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</si>
  <si>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</si>
  <si>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</si>
  <si>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</si>
  <si>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</si>
  <si>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</si>
  <si>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</si>
  <si>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</si>
  <si>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</si>
  <si>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</si>
  <si>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</si>
  <si>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</si>
  <si>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</si>
  <si>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</si>
  <si>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</si>
  <si>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</si>
  <si>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</si>
  <si>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</si>
  <si>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</si>
  <si>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</si>
  <si>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</si>
  <si>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</si>
  <si>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</si>
  <si>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</si>
  <si>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</si>
  <si>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</si>
  <si>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</si>
  <si>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</si>
  <si>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</si>
  <si>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</si>
  <si>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</si>
  <si>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</si>
  <si>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</si>
  <si>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</si>
  <si>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</si>
  <si>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</si>
  <si>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</si>
  <si>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</si>
  <si>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</si>
  <si>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</si>
  <si>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</si>
  <si>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</si>
  <si>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</si>
  <si>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</si>
  <si>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</si>
  <si>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</si>
  <si>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</si>
  <si>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</si>
  <si>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</si>
  <si>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</si>
  <si>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</si>
  <si>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</si>
  <si>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</si>
  <si>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</si>
  <si>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</si>
  <si>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</si>
  <si>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</si>
  <si>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</si>
  <si>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</si>
  <si>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</si>
  <si>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</si>
  <si>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</si>
  <si>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</si>
  <si>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</si>
  <si>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</si>
  <si>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</si>
  <si>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</si>
  <si>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</si>
  <si>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</si>
  <si>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</si>
  <si>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</si>
  <si>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</si>
  <si>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</si>
  <si>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</si>
  <si>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</si>
  <si>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</si>
  <si>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</si>
  <si>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</si>
  <si>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</si>
  <si>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</si>
  <si>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</si>
  <si>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</si>
  <si>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</si>
  <si>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</si>
  <si>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</si>
  <si>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</si>
  <si>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</si>
  <si>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</si>
  <si>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</si>
  <si>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</si>
  <si>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</si>
  <si>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</si>
  <si>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</si>
  <si>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</si>
  <si>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</si>
  <si>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</si>
  <si>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</si>
  <si>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</si>
  <si>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</si>
  <si>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</si>
  <si>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</si>
  <si>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</si>
  <si>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</si>
  <si>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</si>
  <si>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</si>
  <si>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</si>
  <si>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</si>
  <si>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</si>
  <si>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</si>
  <si>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</si>
  <si>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</si>
  <si>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</si>
  <si>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</si>
  <si>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</si>
  <si>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</si>
  <si>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</si>
  <si>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</si>
  <si>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</si>
  <si>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</si>
  <si>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</si>
  <si>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</si>
  <si>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</si>
  <si>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</si>
  <si>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</si>
  <si>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</si>
  <si>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</si>
  <si>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</si>
  <si>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</si>
  <si>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</si>
  <si>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</si>
  <si>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</si>
  <si>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</si>
  <si>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</si>
  <si>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</si>
  <si>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</si>
  <si>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</si>
  <si>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</si>
  <si>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</si>
  <si>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</si>
  <si>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</si>
  <si>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</si>
  <si>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</si>
  <si>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</si>
  <si>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</si>
  <si>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</si>
  <si>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</si>
  <si>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</si>
  <si>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</si>
  <si>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</si>
  <si>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</si>
  <si>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</si>
  <si>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</si>
  <si>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</si>
  <si>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</si>
  <si>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</si>
  <si>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</si>
  <si>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</si>
  <si>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</si>
  <si>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</si>
  <si>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</si>
  <si>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</si>
  <si>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</si>
  <si>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</si>
  <si>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</si>
  <si>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</si>
  <si>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</si>
  <si>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</si>
  <si>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</si>
  <si>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</si>
  <si>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</si>
  <si>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</si>
  <si>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</si>
  <si>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</si>
  <si>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</si>
  <si>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</si>
  <si>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</si>
  <si>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</si>
  <si>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</si>
  <si>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</si>
  <si>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</si>
  <si>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</si>
  <si>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</si>
  <si>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</si>
  <si>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</si>
  <si>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</si>
  <si>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</si>
  <si>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</si>
  <si>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</si>
  <si>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</si>
  <si>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</si>
  <si>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</si>
  <si>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</si>
  <si>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</si>
  <si>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</si>
  <si>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</si>
  <si>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</si>
  <si>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</si>
  <si>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</si>
  <si>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</si>
  <si>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</si>
  <si>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</si>
  <si>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</si>
  <si>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</si>
  <si>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</si>
  <si>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</si>
  <si>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</si>
  <si>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</si>
  <si>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</si>
  <si>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</si>
  <si>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</si>
  <si>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</si>
  <si>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</si>
  <si>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</si>
  <si>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</si>
  <si>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</si>
  <si>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</si>
  <si>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</si>
  <si>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</si>
  <si>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</si>
  <si>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</si>
  <si>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</si>
  <si>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</si>
  <si>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</si>
  <si>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</si>
  <si>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</si>
  <si>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</si>
  <si>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</si>
  <si>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</si>
  <si>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</si>
  <si>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</si>
  <si>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</si>
  <si>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</si>
  <si>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</si>
  <si>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</si>
  <si>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</si>
  <si>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</si>
  <si>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</si>
  <si>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</si>
  <si>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</si>
  <si>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</si>
  <si>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</si>
  <si>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</si>
  <si>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</si>
  <si>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</si>
  <si>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</si>
  <si>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</si>
  <si>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</si>
  <si>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</si>
  <si>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</si>
  <si>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</si>
  <si>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</si>
  <si>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</si>
  <si>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</si>
  <si>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</si>
  <si>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</si>
  <si>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</si>
  <si>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</si>
  <si>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</si>
  <si>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</si>
  <si>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</si>
  <si>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</si>
  <si>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</si>
  <si>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</si>
  <si>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</si>
  <si>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</si>
  <si>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</si>
  <si>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</si>
  <si>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</si>
  <si>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</si>
  <si>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</si>
  <si>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</si>
  <si>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</si>
  <si>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</si>
  <si>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</si>
  <si>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</si>
  <si>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</si>
  <si>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</si>
  <si>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</si>
  <si>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</si>
  <si>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</si>
  <si>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</si>
  <si>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</si>
  <si>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</si>
  <si>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</si>
  <si>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</si>
  <si>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</si>
  <si>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</si>
  <si>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</si>
  <si>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</si>
  <si>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</si>
  <si>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</si>
  <si>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</si>
  <si>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</si>
  <si>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</si>
  <si>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</si>
  <si>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</si>
  <si>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</si>
  <si>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</si>
  <si>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</si>
  <si>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</si>
  <si>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</si>
  <si>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</si>
  <si>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</si>
  <si>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</si>
  <si>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</si>
  <si>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</si>
  <si>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</si>
  <si>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</si>
  <si>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</si>
  <si>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</si>
  <si>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</si>
  <si>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</si>
  <si>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</si>
  <si>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</si>
  <si>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</si>
  <si>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</si>
  <si>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</si>
  <si>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</si>
  <si>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</si>
  <si>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</si>
  <si>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</si>
  <si>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</si>
  <si>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</si>
  <si>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</si>
  <si>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</si>
  <si>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</si>
  <si>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</si>
  <si>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</si>
  <si>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</si>
  <si>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</si>
  <si>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</si>
  <si>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</si>
  <si>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</si>
  <si>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</si>
  <si>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</si>
  <si>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</si>
  <si>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</si>
  <si>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</si>
  <si>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</si>
  <si>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</si>
  <si>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</si>
  <si>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</si>
  <si>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</si>
  <si>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</si>
  <si>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</si>
  <si>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</si>
  <si>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</si>
  <si>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</si>
  <si>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</si>
  <si>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</si>
  <si>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</si>
  <si>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</si>
  <si>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</si>
  <si>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</si>
  <si>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</si>
  <si>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</si>
  <si>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</si>
  <si>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</si>
  <si>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</si>
  <si>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</si>
  <si>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</si>
  <si>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</si>
  <si>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</si>
  <si>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</si>
  <si>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</si>
  <si>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</si>
  <si>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</si>
  <si>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</si>
  <si>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</si>
  <si>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</si>
  <si>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</si>
  <si>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</si>
  <si>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</si>
  <si>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</si>
  <si>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</si>
  <si>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</si>
  <si>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</si>
  <si>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</si>
  <si>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</si>
  <si>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</si>
  <si>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</si>
  <si>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</si>
  <si>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</si>
  <si>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</si>
  <si>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</si>
  <si>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</si>
  <si>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</si>
  <si>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</si>
  <si>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</si>
  <si>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</si>
  <si>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</si>
  <si>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</si>
  <si>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</si>
  <si>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</si>
  <si>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</si>
  <si>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</si>
  <si>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</si>
  <si>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</si>
  <si>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</si>
  <si>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</si>
  <si>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</si>
  <si>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</si>
  <si>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</si>
  <si>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</si>
  <si>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</si>
  <si>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</si>
  <si>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</si>
  <si>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</si>
  <si>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</si>
  <si>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</si>
  <si>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</si>
  <si>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</si>
  <si>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</si>
  <si>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</si>
  <si>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</si>
  <si>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</si>
  <si>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</si>
  <si>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</si>
  <si>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</si>
  <si>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</si>
  <si>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</si>
  <si>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</si>
  <si>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</si>
  <si>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</si>
  <si>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</si>
  <si>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</si>
  <si>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</si>
  <si>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</si>
  <si>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</si>
  <si>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</si>
  <si>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</si>
  <si>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</si>
  <si>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</si>
  <si>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</si>
  <si>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</si>
  <si>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</si>
  <si>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</si>
  <si>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</si>
  <si>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</si>
  <si>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</si>
  <si>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</si>
  <si>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</si>
  <si>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</si>
  <si>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</si>
  <si>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</si>
  <si>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</si>
  <si>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</si>
  <si>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</si>
  <si>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</si>
  <si>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</si>
  <si>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</si>
  <si>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</si>
  <si>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</si>
  <si>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</si>
  <si>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</si>
  <si>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</si>
  <si>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</si>
  <si>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</si>
  <si>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</si>
  <si>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</si>
  <si>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</si>
  <si>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</si>
  <si>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</si>
  <si>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</si>
  <si>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</si>
  <si>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</si>
  <si>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</si>
  <si>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</si>
  <si>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</si>
  <si>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</si>
  <si>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</si>
  <si>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</si>
  <si>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</si>
  <si>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</si>
  <si>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</si>
  <si>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</si>
  <si>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</si>
  <si>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</si>
  <si>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</si>
  <si>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</si>
  <si>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</si>
  <si>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</si>
  <si>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</si>
  <si>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</si>
  <si>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</si>
  <si>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</si>
  <si>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</si>
  <si>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</si>
  <si>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</si>
  <si>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</si>
  <si>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</si>
  <si>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</si>
  <si>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</si>
  <si>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</si>
  <si>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</si>
  <si>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</si>
  <si>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</si>
  <si>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</si>
  <si>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</si>
  <si>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</si>
  <si>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</si>
  <si>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</si>
  <si>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</si>
  <si>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</si>
  <si>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</si>
  <si>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</si>
  <si>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</si>
  <si>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</si>
  <si>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</si>
  <si>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</si>
  <si>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</si>
  <si>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</si>
  <si>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</si>
  <si>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</si>
  <si>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</si>
  <si>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</si>
  <si>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</si>
  <si>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</si>
  <si>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</si>
  <si>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</si>
  <si>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</si>
  <si>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</si>
  <si>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</si>
  <si>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</si>
  <si>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</si>
  <si>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</si>
  <si>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</si>
  <si>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</si>
  <si>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</si>
  <si>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</si>
  <si>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</si>
  <si>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</si>
  <si>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</si>
  <si>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</si>
  <si>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</si>
  <si>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</si>
  <si>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</si>
  <si>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</si>
  <si>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</si>
  <si>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</si>
  <si>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</si>
  <si>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</si>
  <si>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</si>
  <si>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</si>
  <si>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</si>
  <si>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</si>
  <si>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</si>
  <si>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</si>
  <si>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</si>
  <si>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</si>
  <si>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</si>
  <si>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</si>
  <si>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</si>
  <si>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</si>
  <si>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</si>
  <si>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</si>
  <si>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</si>
  <si>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</si>
  <si>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</si>
  <si>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</si>
  <si>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</si>
  <si>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</si>
  <si>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</si>
  <si>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</si>
  <si>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</si>
  <si>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</si>
  <si>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</si>
  <si>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</si>
  <si>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</si>
  <si>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</si>
  <si>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</si>
  <si>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</si>
  <si>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</si>
  <si>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</si>
  <si>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</si>
  <si>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</si>
  <si>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</si>
  <si>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</si>
  <si>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</si>
  <si>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</si>
  <si>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</si>
  <si>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</si>
  <si>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</si>
  <si>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</si>
  <si>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</si>
  <si>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</si>
  <si>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</si>
  <si>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</si>
  <si>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</si>
  <si>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</si>
  <si>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</si>
  <si>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</si>
  <si>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</si>
  <si>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</si>
  <si>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</si>
  <si>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</si>
  <si>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</si>
  <si>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</si>
  <si>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</si>
  <si>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</si>
  <si>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</si>
  <si>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</si>
  <si>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</si>
  <si>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</si>
  <si>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</si>
  <si>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</si>
  <si>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</si>
  <si>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</si>
  <si>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</si>
  <si>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</si>
  <si>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</si>
  <si>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</si>
  <si>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</si>
  <si>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</si>
  <si>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</si>
  <si>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</si>
  <si>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</si>
  <si>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</si>
  <si>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</si>
  <si>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</si>
  <si>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</si>
  <si>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</si>
  <si>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</si>
  <si>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</si>
  <si>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</si>
  <si>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</si>
  <si>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</si>
  <si>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</si>
  <si>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</si>
  <si>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</si>
  <si>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</si>
  <si>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</si>
  <si>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</si>
  <si>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</si>
  <si>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</si>
  <si>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</si>
  <si>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</si>
  <si>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</si>
  <si>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</si>
  <si>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</si>
  <si>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</si>
  <si>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</si>
  <si>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</si>
  <si>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</si>
  <si>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</si>
  <si>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</si>
  <si>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</si>
  <si>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</si>
  <si>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</si>
  <si>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</si>
  <si>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</si>
  <si>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</si>
  <si>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</si>
  <si>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</si>
  <si>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</si>
  <si>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</si>
  <si>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</si>
  <si>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</si>
  <si>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</si>
  <si>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</si>
  <si>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</si>
  <si>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</si>
  <si>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</si>
  <si>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</si>
  <si>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</si>
  <si>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</si>
  <si>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</si>
  <si>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</si>
  <si>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</si>
  <si>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</si>
  <si>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</si>
  <si>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</si>
  <si>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</si>
  <si>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</si>
  <si>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</si>
  <si>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</si>
  <si>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</si>
  <si>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</si>
  <si>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</si>
  <si>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</si>
  <si>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</si>
  <si>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</si>
  <si>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</si>
  <si>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</si>
  <si>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</si>
  <si>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</si>
  <si>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</si>
  <si>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</si>
  <si>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</si>
  <si>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</si>
  <si>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</si>
  <si>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</si>
  <si>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</si>
  <si>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</si>
  <si>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</si>
  <si>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</si>
  <si>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</si>
  <si>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</si>
  <si>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</si>
  <si>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</si>
  <si>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</si>
  <si>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</si>
  <si>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</si>
  <si>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</si>
  <si>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</si>
  <si>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</si>
  <si>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</si>
  <si>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</si>
  <si>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</si>
  <si>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</si>
  <si>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</si>
  <si>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</si>
  <si>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</si>
  <si>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</si>
  <si>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</si>
  <si>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</si>
  <si>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</si>
  <si>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</si>
  <si>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</si>
  <si>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</si>
  <si>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</si>
  <si>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</si>
  <si>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</si>
  <si>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</si>
  <si>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</si>
  <si>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</si>
  <si>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</si>
  <si>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</si>
  <si>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</si>
  <si>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</si>
  <si>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</si>
  <si>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</si>
  <si>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</si>
  <si>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</si>
  <si>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</si>
  <si>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</si>
  <si>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</si>
  <si>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</si>
  <si>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</si>
  <si>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</si>
  <si>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</si>
  <si>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</si>
  <si>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</si>
  <si>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</si>
  <si>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</si>
  <si>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</si>
  <si>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</si>
  <si>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</si>
  <si>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</si>
  <si>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</si>
  <si>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</si>
  <si>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</si>
  <si>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</si>
  <si>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</si>
  <si>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</si>
  <si>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</si>
  <si>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</si>
  <si>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</si>
  <si>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</si>
  <si>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</si>
  <si>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</si>
  <si>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</si>
  <si>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</si>
  <si>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</si>
  <si>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</si>
  <si>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</si>
  <si>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</si>
  <si>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</si>
  <si>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</si>
  <si>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</si>
  <si>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</si>
  <si>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</si>
  <si>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</si>
  <si>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</si>
  <si>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</si>
  <si>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</si>
  <si>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</si>
  <si>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</si>
  <si>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</si>
  <si>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</si>
  <si>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</si>
  <si>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</si>
  <si>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</si>
  <si>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</si>
  <si>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</si>
  <si>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</si>
  <si>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</si>
  <si>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</si>
  <si>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</si>
  <si>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</si>
  <si>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</si>
  <si>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</si>
  <si>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</si>
  <si>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</si>
  <si>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</si>
  <si>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</si>
  <si>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</si>
  <si>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</si>
  <si>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</si>
  <si>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</si>
  <si>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</si>
  <si>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</si>
  <si>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</si>
  <si>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</si>
  <si>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</si>
  <si>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</si>
  <si>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</si>
  <si>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</si>
  <si>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</si>
  <si>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</si>
  <si>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</si>
  <si>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</si>
  <si>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</si>
  <si>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</si>
  <si>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</si>
  <si>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</si>
  <si>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</si>
  <si>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</si>
  <si>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</si>
  <si>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</si>
  <si>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</si>
  <si>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</si>
  <si>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</si>
  <si>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</si>
  <si>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</si>
  <si>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</si>
  <si>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</si>
  <si>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</si>
  <si>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</si>
  <si>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</si>
  <si>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</si>
  <si>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</si>
  <si>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</si>
  <si>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</si>
  <si>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</si>
  <si>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</si>
  <si>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</si>
  <si>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</si>
  <si>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</si>
  <si>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</si>
  <si>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</si>
  <si>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</si>
  <si>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</si>
  <si>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</si>
  <si>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</si>
  <si>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</si>
  <si>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</si>
  <si>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</si>
  <si>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</si>
  <si>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</si>
  <si>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</si>
  <si>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</si>
  <si>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</si>
  <si>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</si>
  <si>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</si>
  <si>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</si>
  <si>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</si>
  <si>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</si>
  <si>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</si>
  <si>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</si>
  <si>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</si>
  <si>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</si>
  <si>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</si>
  <si>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</si>
  <si>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</si>
  <si>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</si>
  <si>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</si>
  <si>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</si>
  <si>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</si>
  <si>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</si>
  <si>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</si>
  <si>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</si>
  <si>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</si>
  <si>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</si>
  <si>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</si>
  <si>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</si>
  <si>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</si>
  <si>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</si>
  <si>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</si>
  <si>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</si>
  <si>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</si>
  <si>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</si>
  <si>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</si>
  <si>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</si>
  <si>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</si>
  <si>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</si>
  <si>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</si>
  <si>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</si>
  <si>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</si>
  <si>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</si>
  <si>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</si>
  <si>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</si>
  <si>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</si>
  <si>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</si>
  <si>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</si>
  <si>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</si>
  <si>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</si>
  <si>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</si>
  <si>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</si>
  <si>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</si>
  <si>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</si>
  <si>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</si>
  <si>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</si>
  <si>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</si>
  <si>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</si>
  <si>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</si>
  <si>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</si>
  <si>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</si>
  <si>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</si>
  <si>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</si>
  <si>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</si>
  <si>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</si>
  <si>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</si>
  <si>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</si>
  <si>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</si>
  <si>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</si>
  <si>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</si>
  <si>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</si>
  <si>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</si>
  <si>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</si>
  <si>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</si>
  <si>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</si>
  <si>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</si>
  <si>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</si>
  <si>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</si>
  <si>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</si>
  <si>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</si>
  <si>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</si>
  <si>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</si>
  <si>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</si>
  <si>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</si>
  <si>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</si>
  <si>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</si>
  <si>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</si>
  <si>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</si>
  <si>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</si>
  <si>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</si>
  <si>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</si>
  <si>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</si>
  <si>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</si>
  <si>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</si>
  <si>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</si>
  <si>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</si>
  <si>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</si>
  <si>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</si>
  <si>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</si>
  <si>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</si>
  <si>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</si>
  <si>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</si>
  <si>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</si>
  <si>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</si>
  <si>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</si>
  <si>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</si>
  <si>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</si>
  <si>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</si>
  <si>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</si>
  <si>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</si>
  <si>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</si>
  <si>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</si>
  <si>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</si>
  <si>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</si>
  <si>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</si>
  <si>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</si>
  <si>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</si>
  <si>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</si>
  <si>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</si>
  <si>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</si>
  <si>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</si>
  <si>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</si>
  <si>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</si>
  <si>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</si>
  <si>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</si>
  <si>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</si>
  <si>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</si>
  <si>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</si>
  <si>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</si>
  <si>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</si>
  <si>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</si>
  <si>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</si>
  <si>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</si>
  <si>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</si>
  <si>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</si>
  <si>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</si>
  <si>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</si>
  <si>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</si>
  <si>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</si>
  <si>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</si>
  <si>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</si>
  <si>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</si>
  <si>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</si>
  <si>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</si>
  <si>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</si>
  <si>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</si>
  <si>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</si>
  <si>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</si>
  <si>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</si>
  <si>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</si>
  <si>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</si>
  <si>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</si>
  <si>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</si>
  <si>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</si>
  <si>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</si>
  <si>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</si>
  <si>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</si>
  <si>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</si>
  <si>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</si>
  <si>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</si>
  <si>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</si>
  <si>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</si>
  <si>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</si>
  <si>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</si>
  <si>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</si>
  <si>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</si>
  <si>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</si>
  <si>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</si>
  <si>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</si>
  <si>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</si>
  <si>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</si>
  <si>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</si>
  <si>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</si>
  <si>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</si>
  <si>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</si>
  <si>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</si>
  <si>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</si>
  <si>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</si>
  <si>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</si>
  <si>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</si>
  <si>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</si>
  <si>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</si>
  <si>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</si>
  <si>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</si>
  <si>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</si>
  <si>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</si>
  <si>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</si>
  <si>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</si>
  <si>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</si>
  <si>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</si>
  <si>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</si>
  <si>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</si>
  <si>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</si>
  <si>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</si>
  <si>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</si>
  <si>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</si>
  <si>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</si>
  <si>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</si>
  <si>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</si>
  <si>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</si>
  <si>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</si>
  <si>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</si>
  <si>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</si>
  <si>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</si>
  <si>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</si>
  <si>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</si>
  <si>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</si>
  <si>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</si>
  <si>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</si>
  <si>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</si>
  <si>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</si>
  <si>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</si>
  <si>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</si>
  <si>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</si>
  <si>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</si>
  <si>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</si>
  <si>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</si>
  <si>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</si>
  <si>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</si>
  <si>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</si>
  <si>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</si>
  <si>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</si>
  <si>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</si>
  <si>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</si>
  <si>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</si>
  <si>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</si>
  <si>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</si>
  <si>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</si>
  <si>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</si>
  <si>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</si>
  <si>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</si>
  <si>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</si>
  <si>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</si>
  <si>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</si>
  <si>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</si>
  <si>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</si>
  <si>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</si>
  <si>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</si>
  <si>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</si>
  <si>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</si>
  <si>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</si>
  <si>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</si>
  <si>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</si>
  <si>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</si>
  <si>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</si>
  <si>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</si>
  <si>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</si>
  <si>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</si>
  <si>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</si>
  <si>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</si>
  <si>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</si>
  <si>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</si>
  <si>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</si>
  <si>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</si>
  <si>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</si>
  <si>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</si>
  <si>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</si>
  <si>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</si>
  <si>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</si>
  <si>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</si>
  <si>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</si>
  <si>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</si>
  <si>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</si>
  <si>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</si>
  <si>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</si>
  <si>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</si>
  <si>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</si>
  <si>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</si>
  <si>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</si>
  <si>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</si>
  <si>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</si>
  <si>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</si>
  <si>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</si>
  <si>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</si>
  <si>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</si>
  <si>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</si>
  <si>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</si>
  <si>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</si>
  <si>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</si>
  <si>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</si>
  <si>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</si>
  <si>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</si>
  <si>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</si>
  <si>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</si>
  <si>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</si>
  <si>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</si>
  <si>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</si>
  <si>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</si>
  <si>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</si>
  <si>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</si>
  <si>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</si>
  <si>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</si>
  <si>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</si>
  <si>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</si>
  <si>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</si>
  <si>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</si>
  <si>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</si>
  <si>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</si>
  <si>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</si>
  <si>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</si>
  <si>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</si>
  <si>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</si>
  <si>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</si>
  <si>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</si>
  <si>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</si>
  <si>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</si>
  <si>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</si>
  <si>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</si>
  <si>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</si>
  <si>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</si>
  <si>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</si>
  <si>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</si>
  <si>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</si>
  <si>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</si>
  <si>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</si>
  <si>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</si>
  <si>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</si>
  <si>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</si>
  <si>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</si>
  <si>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</si>
  <si>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</si>
  <si>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</si>
  <si>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</si>
  <si>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</si>
  <si>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</si>
  <si>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</si>
  <si>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</si>
  <si>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</si>
  <si>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</si>
  <si>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</si>
  <si>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</si>
  <si>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</si>
  <si>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</si>
  <si>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</si>
  <si>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</si>
  <si>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</si>
  <si>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</si>
  <si>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</si>
  <si>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</si>
  <si>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</si>
  <si>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</si>
  <si>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</si>
  <si>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</si>
  <si>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</si>
  <si>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</si>
  <si>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</si>
  <si>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</si>
  <si>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</si>
  <si>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</si>
  <si>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</si>
  <si>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</si>
  <si>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</si>
  <si>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</si>
  <si>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</si>
  <si>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</si>
  <si>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</si>
  <si>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</si>
  <si>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</si>
  <si>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</si>
  <si>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</si>
  <si>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</si>
  <si>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</si>
  <si>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</si>
  <si>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</si>
  <si>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</si>
  <si>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</si>
  <si>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</si>
  <si>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</si>
  <si>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</si>
  <si>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</si>
  <si>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</si>
  <si>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</si>
  <si>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</si>
  <si>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</si>
  <si>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</si>
  <si>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</si>
  <si>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</si>
  <si>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</si>
  <si>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</si>
  <si>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</si>
  <si>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</si>
  <si>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</si>
  <si>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</si>
  <si>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</si>
  <si>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</si>
  <si>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</si>
  <si>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</si>
  <si>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</si>
  <si>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</si>
  <si>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</si>
  <si>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</si>
  <si>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</si>
  <si>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</si>
  <si>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</si>
  <si>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</si>
  <si>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</si>
  <si>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</si>
  <si>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</si>
  <si>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</si>
  <si>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</si>
  <si>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</si>
  <si>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</si>
  <si>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</si>
  <si>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</si>
  <si>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</si>
  <si>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</si>
  <si>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</si>
  <si>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</si>
  <si>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</si>
  <si>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</si>
  <si>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</si>
  <si>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</si>
  <si>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</si>
  <si>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</si>
  <si>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</si>
  <si>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</si>
  <si>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</si>
  <si>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</si>
  <si>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</si>
  <si>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</si>
  <si>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</si>
  <si>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</si>
  <si>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</si>
  <si>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</si>
  <si>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</si>
  <si>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</si>
  <si>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</si>
  <si>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</si>
  <si>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</si>
  <si>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</si>
  <si>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</si>
  <si>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</si>
  <si>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</si>
  <si>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</si>
  <si>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</si>
  <si>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</si>
  <si>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</si>
  <si>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</si>
  <si>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</si>
  <si>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</si>
  <si>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</si>
  <si>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</si>
  <si>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</si>
  <si>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</si>
  <si>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</si>
  <si>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</si>
  <si>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</si>
  <si>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</si>
  <si>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</si>
  <si>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</si>
  <si>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</si>
  <si>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</si>
  <si>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</si>
  <si>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</si>
  <si>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</si>
  <si>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</si>
  <si>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</si>
  <si>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</si>
  <si>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</si>
  <si>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</si>
  <si>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</si>
  <si>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</si>
  <si>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</si>
  <si>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</si>
  <si>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</si>
  <si>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</si>
  <si>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</si>
  <si>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</si>
  <si>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</si>
  <si>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</si>
  <si>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</si>
  <si>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</si>
  <si>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</si>
  <si>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</si>
  <si>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</si>
  <si>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</si>
  <si>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</si>
  <si>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</si>
  <si>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</si>
  <si>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</si>
  <si>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</si>
  <si>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</si>
  <si>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</si>
  <si>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</si>
  <si>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</si>
  <si>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</si>
  <si>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</si>
  <si>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</si>
  <si>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</si>
  <si>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</si>
  <si>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</si>
  <si>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</si>
  <si>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</si>
  <si>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</si>
  <si>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</si>
  <si>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</si>
  <si>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</si>
  <si>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</si>
  <si>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</si>
  <si>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</si>
  <si>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</si>
  <si>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</si>
  <si>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</si>
  <si>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</si>
  <si>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</si>
  <si>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</si>
  <si>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</si>
  <si>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</si>
  <si>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</si>
  <si>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</si>
  <si>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</si>
  <si>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</si>
  <si>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</si>
  <si>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</si>
  <si>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</si>
  <si>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</si>
  <si>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</si>
  <si>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</si>
  <si>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</si>
  <si>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</si>
  <si>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</si>
  <si>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</si>
  <si>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</si>
  <si>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</si>
  <si>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</si>
  <si>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</si>
  <si>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</si>
  <si>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</si>
  <si>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</si>
  <si>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</si>
  <si>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</si>
  <si>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</si>
  <si>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</si>
  <si>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</si>
  <si>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</si>
  <si>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</si>
  <si>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</si>
  <si>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</si>
  <si>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</si>
  <si>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</si>
  <si>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</si>
  <si>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</si>
  <si>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</si>
  <si>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</si>
  <si>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</si>
  <si>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</si>
  <si>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</si>
  <si>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</si>
  <si>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</si>
  <si>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</si>
  <si>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</si>
  <si>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</si>
  <si>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</si>
  <si>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</si>
  <si>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</si>
  <si>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</si>
  <si>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</si>
  <si>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</si>
  <si>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</si>
  <si>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</si>
  <si>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</si>
  <si>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</si>
  <si>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</si>
  <si>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</si>
  <si>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</si>
  <si>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</si>
  <si>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</si>
  <si>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</si>
  <si>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</si>
  <si>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</si>
  <si>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</si>
  <si>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</si>
  <si>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</si>
  <si>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</si>
  <si>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</si>
  <si>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</si>
  <si>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</si>
  <si>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</si>
  <si>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</si>
  <si>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</si>
  <si>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</si>
  <si>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</si>
  <si>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</si>
  <si>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</si>
  <si>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</si>
  <si>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</si>
  <si>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</si>
  <si>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</si>
  <si>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</si>
  <si>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</si>
  <si>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</si>
  <si>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</si>
  <si>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</si>
  <si>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</si>
  <si>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</si>
  <si>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</si>
  <si>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</si>
  <si>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</si>
  <si>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</si>
  <si>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</si>
  <si>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</si>
  <si>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</si>
  <si>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</si>
  <si>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</si>
  <si>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</si>
  <si>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</si>
  <si>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</si>
  <si>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</si>
  <si>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</si>
  <si>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</si>
  <si>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</si>
  <si>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</si>
  <si>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</si>
  <si>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</si>
  <si>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</si>
  <si>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</si>
  <si>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</si>
  <si>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</si>
  <si>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</si>
  <si>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</si>
  <si>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</si>
  <si>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</si>
  <si>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</si>
  <si>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</si>
  <si>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</si>
  <si>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</si>
  <si>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</si>
  <si>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</si>
  <si>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</si>
  <si>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</si>
  <si>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</si>
  <si>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</si>
  <si>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</si>
  <si>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</si>
  <si>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</si>
  <si>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</si>
  <si>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</si>
  <si>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</si>
  <si>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</si>
  <si>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</si>
  <si>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</si>
  <si>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</si>
  <si>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</si>
  <si>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</si>
  <si>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</si>
  <si>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</si>
  <si>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</si>
  <si>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</si>
  <si>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</si>
  <si>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</si>
  <si>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</si>
  <si>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</si>
  <si>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</si>
  <si>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</si>
  <si>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</si>
  <si>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</si>
  <si>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</si>
  <si>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</si>
  <si>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</si>
  <si>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</si>
  <si>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</si>
  <si>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</si>
  <si>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</si>
  <si>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</si>
  <si>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</si>
  <si>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</si>
  <si>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</si>
  <si>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</si>
  <si>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</si>
  <si>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</si>
  <si>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</si>
  <si>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</si>
  <si>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</si>
  <si>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</si>
  <si>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</si>
  <si>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</si>
  <si>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</si>
  <si>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</si>
  <si>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</si>
  <si>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</si>
  <si>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</si>
  <si>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</si>
  <si>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</si>
  <si>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</si>
  <si>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</si>
  <si>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</si>
  <si>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</si>
  <si>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</si>
  <si>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</si>
  <si>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</si>
  <si>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</si>
  <si>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</si>
  <si>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</si>
  <si>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</si>
  <si>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</si>
  <si>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</si>
  <si>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</si>
  <si>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</si>
  <si>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</si>
  <si>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</si>
  <si>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</si>
  <si>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</si>
  <si>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</si>
  <si>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</si>
  <si>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</si>
  <si>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</si>
  <si>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</si>
  <si>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</si>
  <si>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</si>
  <si>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</si>
  <si>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</si>
  <si>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</si>
  <si>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</si>
  <si>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</si>
  <si>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</si>
  <si>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</si>
  <si>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</si>
  <si>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</si>
  <si>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</si>
  <si>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</si>
  <si>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</si>
  <si>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</si>
  <si>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</si>
  <si>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</si>
  <si>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</si>
  <si>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</si>
  <si>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</si>
  <si>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</si>
  <si>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</si>
  <si>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</si>
  <si>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</si>
  <si>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</si>
  <si>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</si>
  <si>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</si>
  <si>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</si>
  <si>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</si>
  <si>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</si>
  <si>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</si>
  <si>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</si>
  <si>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</si>
  <si>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</si>
  <si>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</si>
  <si>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</si>
  <si>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</si>
  <si>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</si>
  <si>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</si>
  <si>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</si>
  <si>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</si>
  <si>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</si>
  <si>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</si>
  <si>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</si>
  <si>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</si>
  <si>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</si>
  <si>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</si>
  <si>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</si>
  <si>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</si>
  <si>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</si>
  <si>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</si>
  <si>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</si>
  <si>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</si>
  <si>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</si>
  <si>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</si>
  <si>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</si>
  <si>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</si>
  <si>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</si>
  <si>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</si>
  <si>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</si>
  <si>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</si>
  <si>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</si>
  <si>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</si>
  <si>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</si>
  <si>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</si>
  <si>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</si>
  <si>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</si>
  <si>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</si>
  <si>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</si>
  <si>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</si>
  <si>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</si>
  <si>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</si>
  <si>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</si>
  <si>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</si>
  <si>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</si>
  <si>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</si>
  <si>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</si>
  <si>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</si>
  <si>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</si>
  <si>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</si>
  <si>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</si>
  <si>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</si>
  <si>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</si>
  <si>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</si>
  <si>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</si>
  <si>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</si>
  <si>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</si>
  <si>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</si>
  <si>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</si>
  <si>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</si>
  <si>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</si>
  <si>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</si>
  <si>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</si>
  <si>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</si>
  <si>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</si>
  <si>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</si>
  <si>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</si>
  <si>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</si>
  <si>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</si>
  <si>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</si>
  <si>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</si>
  <si>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</si>
  <si>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</si>
  <si>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</si>
  <si>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</si>
  <si>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</si>
  <si>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</si>
  <si>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</si>
  <si>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</si>
  <si>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</si>
  <si>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</si>
  <si>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</si>
  <si>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</si>
  <si>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</si>
  <si>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</si>
  <si>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</si>
  <si>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</si>
  <si>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</si>
  <si>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</si>
  <si>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</si>
  <si>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</si>
  <si>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</si>
  <si>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</si>
  <si>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</si>
  <si>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</si>
  <si>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</si>
  <si>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</si>
  <si>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</si>
  <si>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</si>
  <si>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</si>
  <si>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</si>
  <si>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</si>
  <si>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</si>
  <si>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</si>
  <si>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</si>
  <si>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</si>
  <si>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</si>
  <si>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</si>
  <si>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</si>
  <si>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</si>
  <si>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</si>
  <si>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</si>
  <si>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</si>
  <si>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</si>
  <si>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</si>
  <si>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</si>
  <si>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</si>
  <si>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</si>
  <si>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</si>
  <si>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</si>
  <si>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</si>
  <si>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</si>
  <si>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</si>
  <si>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</si>
  <si>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</si>
  <si>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</si>
  <si>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</si>
  <si>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</si>
  <si>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</si>
  <si>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</si>
  <si>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</si>
  <si>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</si>
  <si>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</si>
  <si>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</si>
  <si>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</si>
  <si>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</si>
  <si>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</si>
  <si>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</si>
  <si>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</si>
  <si>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</si>
  <si>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</si>
  <si>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</si>
  <si>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</si>
  <si>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</si>
  <si>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</si>
  <si>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</si>
  <si>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</si>
  <si>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</si>
  <si>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</si>
  <si>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</si>
  <si>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</si>
  <si>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</si>
  <si>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</si>
  <si>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</si>
  <si>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</si>
  <si>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</si>
  <si>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</si>
  <si>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</si>
  <si>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</si>
  <si>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</si>
  <si>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</si>
  <si>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</si>
  <si>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</si>
  <si>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</si>
  <si>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</si>
  <si>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</si>
  <si>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</si>
  <si>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</si>
  <si>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</si>
  <si>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</si>
  <si>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</si>
  <si>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</si>
  <si>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</si>
  <si>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</si>
  <si>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</si>
  <si>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</si>
  <si>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</si>
  <si>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</si>
  <si>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</si>
  <si>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</si>
  <si>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</si>
  <si>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</si>
  <si>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</si>
  <si>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</si>
  <si>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</si>
  <si>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</si>
  <si>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</si>
  <si>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</si>
  <si>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</si>
  <si>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</si>
  <si>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</si>
  <si>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</si>
  <si>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</si>
  <si>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</si>
  <si>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</si>
  <si>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</si>
  <si>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</si>
  <si>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</si>
  <si>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</si>
  <si>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</si>
  <si>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</si>
  <si>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</si>
  <si>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</si>
  <si>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</si>
  <si>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</si>
  <si>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</si>
  <si>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</si>
  <si>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</si>
  <si>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</si>
  <si>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</si>
  <si>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</si>
  <si>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</si>
  <si>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</si>
  <si>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</si>
  <si>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</si>
  <si>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</si>
  <si>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</si>
  <si>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</si>
  <si>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</si>
  <si>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</si>
  <si>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</si>
  <si>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</si>
  <si>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</si>
  <si>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</si>
  <si>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</si>
  <si>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</si>
  <si>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</si>
  <si>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</si>
  <si>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</si>
  <si>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</si>
  <si>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</si>
  <si>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</si>
  <si>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</si>
  <si>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</si>
  <si>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</si>
  <si>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</si>
  <si>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</si>
  <si>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</si>
  <si>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</si>
  <si>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</si>
  <si>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</si>
  <si>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</si>
  <si>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</si>
  <si>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</si>
  <si>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</si>
  <si>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</si>
  <si>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</si>
  <si>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</si>
  <si>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</si>
  <si>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</si>
  <si>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</si>
  <si>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</si>
  <si>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</si>
  <si>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</si>
  <si>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</si>
  <si>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</si>
  <si>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</si>
  <si>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</si>
  <si>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</si>
  <si>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</si>
  <si>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</si>
  <si>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</si>
  <si>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</si>
  <si>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</si>
  <si>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</si>
  <si>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</si>
  <si>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</si>
  <si>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</si>
  <si>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</si>
  <si>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</si>
  <si>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</si>
  <si>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</si>
  <si>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</si>
  <si>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</si>
  <si>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</si>
  <si>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</si>
  <si>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</si>
  <si>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</si>
  <si>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</si>
  <si>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</si>
  <si>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</si>
  <si>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</si>
  <si>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</si>
  <si>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</si>
  <si>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</si>
  <si>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</si>
  <si>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</si>
  <si>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</si>
  <si>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</si>
  <si>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</si>
  <si>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</si>
  <si>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</si>
  <si>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</si>
  <si>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</si>
  <si>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</si>
  <si>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</si>
  <si>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</si>
  <si>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</si>
  <si>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</si>
  <si>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</si>
  <si>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</si>
  <si>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</si>
  <si>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</si>
  <si>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</si>
  <si>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</si>
  <si>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</si>
  <si>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</si>
  <si>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</si>
  <si>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</si>
  <si>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</si>
  <si>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</si>
  <si>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</si>
  <si>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</si>
  <si>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</si>
  <si>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</si>
  <si>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</si>
  <si>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</si>
  <si>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</si>
  <si>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</si>
  <si>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</si>
  <si>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</si>
  <si>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</si>
  <si>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</si>
  <si>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</si>
  <si>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</si>
  <si>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</si>
  <si>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</si>
  <si>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</si>
  <si>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</si>
  <si>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</si>
  <si>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</si>
  <si>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</si>
  <si>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</si>
  <si>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</si>
  <si>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</si>
  <si>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</si>
  <si>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</si>
  <si>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</si>
  <si>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</si>
  <si>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</si>
  <si>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</si>
  <si>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</si>
  <si>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</si>
  <si>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</si>
  <si>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</si>
  <si>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</si>
  <si>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</si>
  <si>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</si>
  <si>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</si>
  <si>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</si>
  <si>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</si>
  <si>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</si>
  <si>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</si>
  <si>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</si>
  <si>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</si>
  <si>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</si>
  <si>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</si>
  <si>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</si>
  <si>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</si>
  <si>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</si>
  <si>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</si>
  <si>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</si>
  <si>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</si>
  <si>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</si>
  <si>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</si>
  <si>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</si>
  <si>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</si>
  <si>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</si>
  <si>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</si>
  <si>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</si>
  <si>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</si>
  <si>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</si>
  <si>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</si>
  <si>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</si>
  <si>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</si>
  <si>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</si>
  <si>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</si>
  <si>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</si>
  <si>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</si>
  <si>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</si>
  <si>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</si>
  <si>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</si>
  <si>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</si>
  <si>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</si>
  <si>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</si>
  <si>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</si>
  <si>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</si>
  <si>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</si>
  <si>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</si>
  <si>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</si>
  <si>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</si>
  <si>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</si>
  <si>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</si>
  <si>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</si>
  <si>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</si>
  <si>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</si>
  <si>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</si>
  <si>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</si>
  <si>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</si>
  <si>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</si>
  <si>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</si>
  <si>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</si>
  <si>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</si>
  <si>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</si>
  <si>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</si>
  <si>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</si>
  <si>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</si>
  <si>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</si>
  <si>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</si>
  <si>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</si>
  <si>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</si>
  <si>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</si>
  <si>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</si>
  <si>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</si>
  <si>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</si>
  <si>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</si>
  <si>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</si>
  <si>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</si>
  <si>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</si>
  <si>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</si>
  <si>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</si>
  <si>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</si>
  <si>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</si>
  <si>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</si>
  <si>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</si>
  <si>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</si>
  <si>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</si>
  <si>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</si>
  <si>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</si>
  <si>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</si>
  <si>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</si>
  <si>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</si>
  <si>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</si>
  <si>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</si>
  <si>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</si>
  <si>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</si>
  <si>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</si>
  <si>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</si>
  <si>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</si>
  <si>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</si>
  <si>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</si>
  <si>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</si>
  <si>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</si>
  <si>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</si>
  <si>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</si>
  <si>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</si>
  <si>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</si>
  <si>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</si>
  <si>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</si>
  <si>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</si>
  <si>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</si>
  <si>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</si>
  <si>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</si>
  <si>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</si>
  <si>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</si>
  <si>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</si>
  <si>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</si>
  <si>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</si>
  <si>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</si>
  <si>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</si>
  <si>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</si>
  <si>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</si>
  <si>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</si>
  <si>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</si>
  <si>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</si>
  <si>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</si>
  <si>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</si>
  <si>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</si>
  <si>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</si>
  <si>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</si>
  <si>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</si>
  <si>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</si>
  <si>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</si>
  <si>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</si>
  <si>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</si>
  <si>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</si>
  <si>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</si>
  <si>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</si>
  <si>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</si>
  <si>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</si>
  <si>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</si>
  <si>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</si>
  <si>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</si>
  <si>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</si>
  <si>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</si>
  <si>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</si>
  <si>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</si>
  <si>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</si>
  <si>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</si>
  <si>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</si>
  <si>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</si>
  <si>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</si>
  <si>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</si>
  <si>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</si>
  <si>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</si>
  <si>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</si>
  <si>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</si>
  <si>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</si>
  <si>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</si>
  <si>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</si>
  <si>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</si>
  <si>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</si>
  <si>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</si>
  <si>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</si>
  <si>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</si>
  <si>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</si>
  <si>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</si>
  <si>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</si>
  <si>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</si>
  <si>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</si>
  <si>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</si>
  <si>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</si>
  <si>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</si>
  <si>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</si>
  <si>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</si>
  <si>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</si>
  <si>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</si>
  <si>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</si>
  <si>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</si>
  <si>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</si>
  <si>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</si>
  <si>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</si>
  <si>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</si>
  <si>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</si>
  <si>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</si>
  <si>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</si>
  <si>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</si>
  <si>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</si>
  <si>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</si>
  <si>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</si>
  <si>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</si>
  <si>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</si>
  <si>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</si>
  <si>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</si>
  <si>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</si>
  <si>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</si>
  <si>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</si>
  <si>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</si>
  <si>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</si>
  <si>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</si>
  <si>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</si>
  <si>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</si>
  <si>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</si>
  <si>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</si>
  <si>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</si>
  <si>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</si>
  <si>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</si>
  <si>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</si>
  <si>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</si>
  <si>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</si>
  <si>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</si>
  <si>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</si>
  <si>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</si>
  <si>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</si>
  <si>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</si>
  <si>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</si>
  <si>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</si>
  <si>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</si>
  <si>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</si>
  <si>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</si>
  <si>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</si>
  <si>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</si>
  <si>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</si>
  <si>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</si>
  <si>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</si>
  <si>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</si>
  <si>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</si>
  <si>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</si>
  <si>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</si>
  <si>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</si>
  <si>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</si>
  <si>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</si>
  <si>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</si>
  <si>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</si>
  <si>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</si>
  <si>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</si>
  <si>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</si>
  <si>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</si>
  <si>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</si>
  <si>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</si>
  <si>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</si>
  <si>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</si>
  <si>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</si>
  <si>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</si>
  <si>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</si>
  <si>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</si>
  <si>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</si>
  <si>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</si>
  <si>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</si>
  <si>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</si>
  <si>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</si>
  <si>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</si>
  <si>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</si>
  <si>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</si>
  <si>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</si>
  <si>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</si>
  <si>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</si>
  <si>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</si>
  <si>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</si>
  <si>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</si>
  <si>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</si>
  <si>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</si>
  <si>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</si>
  <si>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</si>
  <si>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</si>
  <si>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</si>
  <si>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</si>
  <si>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</si>
  <si>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</si>
  <si>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</si>
  <si>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</si>
  <si>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</si>
  <si>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</si>
  <si>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</si>
  <si>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</si>
  <si>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</si>
  <si>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</si>
  <si>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</si>
  <si>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</si>
  <si>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</si>
  <si>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</si>
  <si>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</si>
  <si>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</si>
  <si>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</si>
  <si>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</si>
  <si>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</si>
  <si>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</si>
  <si>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</si>
  <si>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</si>
  <si>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</si>
  <si>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</si>
  <si>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</si>
  <si>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</si>
  <si>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</si>
  <si>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</si>
  <si>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</si>
  <si>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</si>
  <si>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</si>
  <si>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</si>
  <si>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</si>
  <si>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</si>
  <si>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</si>
  <si>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</si>
  <si>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</si>
  <si>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</si>
  <si>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</si>
  <si>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</si>
  <si>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</si>
  <si>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</si>
  <si>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</si>
  <si>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</si>
  <si>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</si>
  <si>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</si>
  <si>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</si>
  <si>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</si>
  <si>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</si>
  <si>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</si>
  <si>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</si>
  <si>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</si>
  <si>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</si>
  <si>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</si>
  <si>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</si>
  <si>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</si>
  <si>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</si>
  <si>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</si>
  <si>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</si>
  <si>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</si>
  <si>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</si>
  <si>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</si>
  <si>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</si>
  <si>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</si>
  <si>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</si>
  <si>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</si>
  <si>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</si>
  <si>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</si>
  <si>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</si>
  <si>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</si>
  <si>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</si>
  <si>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</si>
  <si>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</si>
  <si>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</si>
  <si>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</si>
  <si>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</si>
  <si>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</si>
  <si>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</si>
  <si>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</si>
  <si>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</si>
  <si>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</si>
  <si>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</si>
  <si>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</si>
  <si>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</si>
  <si>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</si>
  <si>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</si>
  <si>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</si>
  <si>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</si>
  <si>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</si>
  <si>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</si>
  <si>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</si>
  <si>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</si>
  <si>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</si>
  <si>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</si>
  <si>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</si>
  <si>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</si>
  <si>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</si>
  <si>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</si>
  <si>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</si>
  <si>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</si>
  <si>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</si>
  <si>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</si>
  <si>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</si>
  <si>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</si>
  <si>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</si>
  <si>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</si>
  <si>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</si>
  <si>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</si>
  <si>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</si>
  <si>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</si>
  <si>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</si>
  <si>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</si>
  <si>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</si>
  <si>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</si>
  <si>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</si>
  <si>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</si>
  <si>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</si>
  <si>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</si>
  <si>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</si>
  <si>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</si>
  <si>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</si>
  <si>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</si>
  <si>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</si>
  <si>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</si>
  <si>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</si>
  <si>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</si>
  <si>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</si>
  <si>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</si>
  <si>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</si>
  <si>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</si>
  <si>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</si>
  <si>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</si>
  <si>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</si>
  <si>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</si>
  <si>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</si>
  <si>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</si>
  <si>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</si>
  <si>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</si>
  <si>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</si>
  <si>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</si>
  <si>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</si>
  <si>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</si>
  <si>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</si>
  <si>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</si>
  <si>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</si>
  <si>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</si>
  <si>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</si>
  <si>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</si>
  <si>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</si>
  <si>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</si>
  <si>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</si>
  <si>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</si>
  <si>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</si>
  <si>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</si>
  <si>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</si>
  <si>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</si>
  <si>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</si>
  <si>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</si>
  <si>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</si>
  <si>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</si>
  <si>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</si>
  <si>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</si>
  <si>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</si>
  <si>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</si>
  <si>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</si>
  <si>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</si>
  <si>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</si>
  <si>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</si>
  <si>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</si>
  <si>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</si>
  <si>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</si>
  <si>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</si>
  <si>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</si>
  <si>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</si>
  <si>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</si>
  <si>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</si>
  <si>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</si>
  <si>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</si>
  <si>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</si>
  <si>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</si>
  <si>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</si>
  <si>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</si>
  <si>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</si>
  <si>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</si>
  <si>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</si>
  <si>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</si>
  <si>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</si>
  <si>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</si>
  <si>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</si>
  <si>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</si>
  <si>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</si>
  <si>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</si>
  <si>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</si>
  <si>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</si>
  <si>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</si>
  <si>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</si>
  <si>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</si>
  <si>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</si>
  <si>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</si>
  <si>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</si>
  <si>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</si>
  <si>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</si>
  <si>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</si>
  <si>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</si>
  <si>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</si>
  <si>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</si>
  <si>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</si>
  <si>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</si>
  <si>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</si>
  <si>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</si>
  <si>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</si>
  <si>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</si>
  <si>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</si>
  <si>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</si>
  <si>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</si>
  <si>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</si>
  <si>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</si>
  <si>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</si>
  <si>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</si>
  <si>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</si>
  <si>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</si>
  <si>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</si>
  <si>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</si>
  <si>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</si>
  <si>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</si>
  <si>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</si>
  <si>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</si>
  <si>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</si>
  <si>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</si>
  <si>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</si>
  <si>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</si>
  <si>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</si>
  <si>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</si>
  <si>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</si>
  <si>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</si>
  <si>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</si>
  <si>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</si>
  <si>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</si>
  <si>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</si>
  <si>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</si>
  <si>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</si>
  <si>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</si>
  <si>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</si>
  <si>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</si>
  <si>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</si>
  <si>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</si>
  <si>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</si>
  <si>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</si>
  <si>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</si>
  <si>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</si>
  <si>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</si>
  <si>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</si>
  <si>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</si>
  <si>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</si>
  <si>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</si>
  <si>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</si>
  <si>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</si>
  <si>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</si>
  <si>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</si>
  <si>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</si>
  <si>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</si>
  <si>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</si>
  <si>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</si>
  <si>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</si>
  <si>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</si>
  <si>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</si>
  <si>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</si>
  <si>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</si>
  <si>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</si>
  <si>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</si>
  <si>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</si>
  <si>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</si>
  <si>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</si>
  <si>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</si>
  <si>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</si>
  <si>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</si>
  <si>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</si>
  <si>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</si>
  <si>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</si>
  <si>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</si>
  <si>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</si>
  <si>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</si>
  <si>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</si>
  <si>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</si>
  <si>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</si>
  <si>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</si>
  <si>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</si>
  <si>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</si>
  <si>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</si>
  <si>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</si>
  <si>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</si>
  <si>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</si>
  <si>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</si>
  <si>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</si>
  <si>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</si>
  <si>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</si>
  <si>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</si>
  <si>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</si>
  <si>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</si>
  <si>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</si>
  <si>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</si>
  <si>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</si>
  <si>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</si>
  <si>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</si>
  <si>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</si>
  <si>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</si>
  <si>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</si>
  <si>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</si>
  <si>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</si>
  <si>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</si>
  <si>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</si>
  <si>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</si>
  <si>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</si>
  <si>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</si>
  <si>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</si>
  <si>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</si>
  <si>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</si>
  <si>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</si>
  <si>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</si>
  <si>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</si>
  <si>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</si>
  <si>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</si>
  <si>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</si>
  <si>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</si>
  <si>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</si>
  <si>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</si>
  <si>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</si>
  <si>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</si>
  <si>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</si>
  <si>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</si>
  <si>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</si>
  <si>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</si>
  <si>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</si>
  <si>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</si>
  <si>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</si>
  <si>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</si>
  <si>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</si>
  <si>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</si>
  <si>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</si>
  <si>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</si>
  <si>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</si>
  <si>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</si>
  <si>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</si>
  <si>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</si>
  <si>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</si>
  <si>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</si>
  <si>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</si>
  <si>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</si>
  <si>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</si>
  <si>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</si>
  <si>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</si>
  <si>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</si>
  <si>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</si>
  <si>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</si>
  <si>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</si>
  <si>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</si>
  <si>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</si>
  <si>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</si>
  <si>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</si>
  <si>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</si>
  <si>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</si>
  <si>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</si>
  <si>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</si>
  <si>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</si>
  <si>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</si>
  <si>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</si>
  <si>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</si>
  <si>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</si>
  <si>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</si>
  <si>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</si>
  <si>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</si>
  <si>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</si>
  <si>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</si>
  <si>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</si>
  <si>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</si>
  <si>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</si>
  <si>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</si>
  <si>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</si>
  <si>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</si>
  <si>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</si>
  <si>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</si>
  <si>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</si>
  <si>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</si>
  <si>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</si>
  <si>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</si>
  <si>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</si>
  <si>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</si>
  <si>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</si>
  <si>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</si>
  <si>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</si>
  <si>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</si>
  <si>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</si>
  <si>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</si>
  <si>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</si>
  <si>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</si>
  <si>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</si>
  <si>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</si>
  <si>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</si>
  <si>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</si>
  <si>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</si>
  <si>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</si>
  <si>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</si>
  <si>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</si>
  <si>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</si>
  <si>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</si>
  <si>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</si>
  <si>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</si>
  <si>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</si>
  <si>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</si>
  <si>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</si>
  <si>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</si>
  <si>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</si>
  <si>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</si>
  <si>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</si>
  <si>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</si>
  <si>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</si>
  <si>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</si>
  <si>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</si>
  <si>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</si>
  <si>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</si>
  <si>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</si>
  <si>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</si>
  <si>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</si>
  <si>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</si>
  <si>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</si>
  <si>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</si>
  <si>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</si>
  <si>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</si>
  <si>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</si>
  <si>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</si>
  <si>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</si>
  <si>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</si>
  <si>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</si>
  <si>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</si>
  <si>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</si>
  <si>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</si>
  <si>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</si>
  <si>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</si>
  <si>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</si>
  <si>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</si>
  <si>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</si>
  <si>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</si>
  <si>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</si>
  <si>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</si>
  <si>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</si>
  <si>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</si>
  <si>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</si>
  <si>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</si>
  <si>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</si>
  <si>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</si>
  <si>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</si>
  <si>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</si>
  <si>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</si>
  <si>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</si>
  <si>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</si>
  <si>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</si>
  <si>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</si>
  <si>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</si>
  <si>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</si>
  <si>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</si>
  <si>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</si>
  <si>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</si>
  <si>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</si>
  <si>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</si>
  <si>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</si>
  <si>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</si>
  <si>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</si>
  <si>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</si>
  <si>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</si>
  <si>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</si>
  <si>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</si>
  <si>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</si>
  <si>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</si>
  <si>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</si>
  <si>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</si>
  <si>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</si>
  <si>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</si>
  <si>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</si>
  <si>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</si>
  <si>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</si>
  <si>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</si>
  <si>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</si>
  <si>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</si>
  <si>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</si>
  <si>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</si>
  <si>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</si>
  <si>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</si>
  <si>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</si>
  <si>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</si>
  <si>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</si>
  <si>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</si>
  <si>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</si>
  <si>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</si>
  <si>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</si>
  <si>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</si>
  <si>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</si>
  <si>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</si>
  <si>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</si>
  <si>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</si>
  <si>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</si>
  <si>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</si>
  <si>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</si>
  <si>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</si>
  <si>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</si>
  <si>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</si>
  <si>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</si>
  <si>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</si>
  <si>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</si>
  <si>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</si>
  <si>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</si>
  <si>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</si>
  <si>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</si>
  <si>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</si>
  <si>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</si>
  <si>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</si>
  <si>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</si>
  <si>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</si>
  <si>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</si>
  <si>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</si>
  <si>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</si>
  <si>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</si>
  <si>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</si>
  <si>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</si>
  <si>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</si>
  <si>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</si>
  <si>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</si>
  <si>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</si>
  <si>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</si>
  <si>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</si>
  <si>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</si>
  <si>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</si>
  <si>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</si>
  <si>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</si>
  <si>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</si>
  <si>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</si>
  <si>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</si>
  <si>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</si>
  <si>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</si>
  <si>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</si>
  <si>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</si>
  <si>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</si>
  <si>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</si>
  <si>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</si>
  <si>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</si>
  <si>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</si>
  <si>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</si>
  <si>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</si>
  <si>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</si>
  <si>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</si>
  <si>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</si>
  <si>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</si>
  <si>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</si>
  <si>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</si>
  <si>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</si>
  <si>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</si>
  <si>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</si>
  <si>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</si>
  <si>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</si>
  <si>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</si>
  <si>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</si>
  <si>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</si>
  <si>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</si>
  <si>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</si>
  <si>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</si>
  <si>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</si>
  <si>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</si>
  <si>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</si>
  <si>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</si>
  <si>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</si>
  <si>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</si>
  <si>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</si>
  <si>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</si>
  <si>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</si>
  <si>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</si>
  <si>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</si>
  <si>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</si>
  <si>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</si>
  <si>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</si>
  <si>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</si>
  <si>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</si>
  <si>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</si>
  <si>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</si>
  <si>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</si>
  <si>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</si>
  <si>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</si>
  <si>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</si>
  <si>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</si>
  <si>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</si>
  <si>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</si>
  <si>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</si>
  <si>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</si>
  <si>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</si>
  <si>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</si>
  <si>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</si>
  <si>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</si>
  <si>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</si>
  <si>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</si>
  <si>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</si>
  <si>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</si>
  <si>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</si>
  <si>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</si>
  <si>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</si>
  <si>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</si>
  <si>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</si>
  <si>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</si>
  <si>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</si>
  <si>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</si>
  <si>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</si>
  <si>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</si>
  <si>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</si>
  <si>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</si>
  <si>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</si>
  <si>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</si>
  <si>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</si>
  <si>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</si>
  <si>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</si>
  <si>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</si>
  <si>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</si>
  <si>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</si>
  <si>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</si>
  <si>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</si>
  <si>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</si>
  <si>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</si>
  <si>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</si>
  <si>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</si>
  <si>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</si>
  <si>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</si>
  <si>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</si>
  <si>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</si>
  <si>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</si>
  <si>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</si>
  <si>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</si>
  <si>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</si>
  <si>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</si>
  <si>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</si>
  <si>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</si>
  <si>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</si>
  <si>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</si>
  <si>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</si>
  <si>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</si>
  <si>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</si>
  <si>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</si>
  <si>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</si>
  <si>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</si>
  <si>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</si>
  <si>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</si>
  <si>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</si>
  <si>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</si>
  <si>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</si>
  <si>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</si>
  <si>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</si>
  <si>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</si>
  <si>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</si>
  <si>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</si>
  <si>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</si>
  <si>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</si>
  <si>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</si>
  <si>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</si>
  <si>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</si>
  <si>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</si>
  <si>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</si>
  <si>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</si>
  <si>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</si>
  <si>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</si>
  <si>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</si>
  <si>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</si>
  <si>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</si>
  <si>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</si>
  <si>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</si>
  <si>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</si>
  <si>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</si>
  <si>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</si>
  <si>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</si>
  <si>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</si>
  <si>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</si>
  <si>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</si>
  <si>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</si>
  <si>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</si>
  <si>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</si>
  <si>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</si>
  <si>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</si>
  <si>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</si>
  <si>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</si>
  <si>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</si>
  <si>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</si>
  <si>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</si>
  <si>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</si>
  <si>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</si>
  <si>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</si>
  <si>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</si>
  <si>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</si>
  <si>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</si>
  <si>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</si>
  <si>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</si>
  <si>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</si>
  <si>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</si>
  <si>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</si>
  <si>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</si>
  <si>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</si>
  <si>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</si>
  <si>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</si>
  <si>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</si>
  <si>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</si>
  <si>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</si>
  <si>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</si>
  <si>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</si>
  <si>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</si>
  <si>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</si>
  <si>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</si>
  <si>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</si>
  <si>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</si>
  <si>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</si>
  <si>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</si>
  <si>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</si>
  <si>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</si>
  <si>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</si>
  <si>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</si>
  <si>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</si>
  <si>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</si>
  <si>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</si>
  <si>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</si>
  <si>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</si>
  <si>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</si>
  <si>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</si>
  <si>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</si>
  <si>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</si>
  <si>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</si>
  <si>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</si>
  <si>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</si>
  <si>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</si>
  <si>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</si>
  <si>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</si>
  <si>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</si>
  <si>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</si>
  <si>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</si>
  <si>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</si>
  <si>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</si>
  <si>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</si>
  <si>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</si>
  <si>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</si>
  <si>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</si>
  <si>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</si>
  <si>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</si>
  <si>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</si>
  <si>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</si>
  <si>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</si>
  <si>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</si>
  <si>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</si>
  <si>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</si>
  <si>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</si>
  <si>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</si>
  <si>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</si>
  <si>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</si>
  <si>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</si>
  <si>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</si>
  <si>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</si>
  <si>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</si>
  <si>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</si>
  <si>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</si>
  <si>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</si>
  <si>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</si>
  <si>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</si>
  <si>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</si>
  <si>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</si>
  <si>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</si>
  <si>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</si>
  <si>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</si>
  <si>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</si>
  <si>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</si>
  <si>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</si>
  <si>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</si>
  <si>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</si>
  <si>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</si>
  <si>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</si>
  <si>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</si>
  <si>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</si>
  <si>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</si>
  <si>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</si>
  <si>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</si>
  <si>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</si>
  <si>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</si>
  <si>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</si>
  <si>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</si>
  <si>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</si>
  <si>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</si>
  <si>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</si>
  <si>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</si>
  <si>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</si>
  <si>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</si>
  <si>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</si>
  <si>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</si>
  <si>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</si>
  <si>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</si>
  <si>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</si>
  <si>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</si>
  <si>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</si>
  <si>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</si>
  <si>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</si>
  <si>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</si>
  <si>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</si>
  <si>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</si>
  <si>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</si>
  <si>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</si>
  <si>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</si>
  <si>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</si>
  <si>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</si>
  <si>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</si>
  <si>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</si>
  <si>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</si>
  <si>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</si>
  <si>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</si>
  <si>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</si>
  <si>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</si>
  <si>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</si>
  <si>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</si>
  <si>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</si>
  <si>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</si>
  <si>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</si>
  <si>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</si>
  <si>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</si>
  <si>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</si>
  <si>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</si>
  <si>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</si>
  <si>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</si>
  <si>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</si>
  <si>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</si>
  <si>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</si>
  <si>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</si>
  <si>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</si>
  <si>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</si>
  <si>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</si>
  <si>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</si>
  <si>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</si>
  <si>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</si>
  <si>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</si>
  <si>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</si>
  <si>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</si>
  <si>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</si>
  <si>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</si>
  <si>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</si>
  <si>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</si>
  <si>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</si>
  <si>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</si>
  <si>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</si>
  <si>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</si>
  <si>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</si>
  <si>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</si>
  <si>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</si>
  <si>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</si>
  <si>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</si>
  <si>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</si>
  <si>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</si>
  <si>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</si>
  <si>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</si>
  <si>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</si>
  <si>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</si>
  <si>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</si>
  <si>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</si>
  <si>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</si>
  <si>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</si>
  <si>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</si>
  <si>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</si>
  <si>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</si>
  <si>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</si>
  <si>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</si>
  <si>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</si>
  <si>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</si>
  <si>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</si>
  <si>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</si>
  <si>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</si>
  <si>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</si>
  <si>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</si>
  <si>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</si>
  <si>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</si>
  <si>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</si>
  <si>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</si>
  <si>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</si>
  <si>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</si>
  <si>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</si>
  <si>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</si>
  <si>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</si>
  <si>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</si>
  <si>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</si>
  <si>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</si>
  <si>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</si>
  <si>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</si>
  <si>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</si>
  <si>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</si>
  <si>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</si>
  <si>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</si>
  <si>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</si>
  <si>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</si>
  <si>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</si>
  <si>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</si>
  <si>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</si>
  <si>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</si>
  <si>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</si>
  <si>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</si>
  <si>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</si>
  <si>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</si>
  <si>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</si>
  <si>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</si>
  <si>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</si>
  <si>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</si>
  <si>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</si>
  <si>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</si>
  <si>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</si>
  <si>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</si>
  <si>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</si>
  <si>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</si>
  <si>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</si>
  <si>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</si>
  <si>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</si>
  <si>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</si>
  <si>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</si>
  <si>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</si>
  <si>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</si>
  <si>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</si>
  <si>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</si>
  <si>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</si>
  <si>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</si>
  <si>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</si>
  <si>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</si>
  <si>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</si>
  <si>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</si>
  <si>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</si>
  <si>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</si>
  <si>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</si>
  <si>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</si>
  <si>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</si>
  <si>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</si>
  <si>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</si>
  <si>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</si>
  <si>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</si>
  <si>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</si>
  <si>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</si>
  <si>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</si>
  <si>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</si>
  <si>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</si>
  <si>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</si>
  <si>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</si>
  <si>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</si>
  <si>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</si>
  <si>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</si>
  <si>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</si>
  <si>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</si>
  <si>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</si>
  <si>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</si>
  <si>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</si>
  <si>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</si>
  <si>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</si>
  <si>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</si>
  <si>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</si>
  <si>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</si>
  <si>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</si>
  <si>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</si>
  <si>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</si>
  <si>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</si>
  <si>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</si>
  <si>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</si>
  <si>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</si>
  <si>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</si>
  <si>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</si>
  <si>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</si>
  <si>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</si>
  <si>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</si>
  <si>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</si>
  <si>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</si>
  <si>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</si>
  <si>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</si>
  <si>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</si>
  <si>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</si>
  <si>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</si>
  <si>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</si>
  <si>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</si>
  <si>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</si>
  <si>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</si>
  <si>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</si>
  <si>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</si>
  <si>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</si>
  <si>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</si>
  <si>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</si>
  <si>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</si>
  <si>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</si>
  <si>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</si>
  <si>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</si>
  <si>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</si>
  <si>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</si>
  <si>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</si>
  <si>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</si>
  <si>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</si>
  <si>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</si>
  <si>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</si>
  <si>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</si>
  <si>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</si>
  <si>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</si>
  <si>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</si>
  <si>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</si>
  <si>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</si>
  <si>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</si>
  <si>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</si>
  <si>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</si>
  <si>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</si>
  <si>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</si>
  <si>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</si>
  <si>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</si>
  <si>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</si>
  <si>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</si>
  <si>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</si>
  <si>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</si>
  <si>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</si>
  <si>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</si>
  <si>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</si>
  <si>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</si>
  <si>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</si>
  <si>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</si>
  <si>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</si>
  <si>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</si>
  <si>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</si>
  <si>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</si>
  <si>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</si>
  <si>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</si>
  <si>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</si>
  <si>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</si>
  <si>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</si>
  <si>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</si>
  <si>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</si>
  <si>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</si>
  <si>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</si>
  <si>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</si>
  <si>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</si>
  <si>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</si>
  <si>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</si>
  <si>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</si>
  <si>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</si>
  <si>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</si>
  <si>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</si>
  <si>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</si>
  <si>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</si>
  <si>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</si>
  <si>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</si>
  <si>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</si>
  <si>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</si>
  <si>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</si>
  <si>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</si>
  <si>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</si>
  <si>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</si>
  <si>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</si>
  <si>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</si>
  <si>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</si>
  <si>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</si>
  <si>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</si>
  <si>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</si>
  <si>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</si>
  <si>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</si>
  <si>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</si>
  <si>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</si>
  <si>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</si>
  <si>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</si>
  <si>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</si>
  <si>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</si>
  <si>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</si>
  <si>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</si>
  <si>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</si>
  <si>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</si>
  <si>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</si>
  <si>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</si>
  <si>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</si>
  <si>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</si>
  <si>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</si>
  <si>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</si>
  <si>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</si>
  <si>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</si>
  <si>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</si>
  <si>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</si>
  <si>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</si>
  <si>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</si>
  <si>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</si>
  <si>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</si>
  <si>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</si>
  <si>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</si>
  <si>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</si>
  <si>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</si>
  <si>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</si>
  <si>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</si>
  <si>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</si>
  <si>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</si>
  <si>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</si>
  <si>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</si>
  <si>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</si>
  <si>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</si>
  <si>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</si>
  <si>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</si>
  <si>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</si>
  <si>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</si>
  <si>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</si>
  <si>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</si>
  <si>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</si>
  <si>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</si>
  <si>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</si>
  <si>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</si>
  <si>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</si>
  <si>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</si>
  <si>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</si>
  <si>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</si>
  <si>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</si>
  <si>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</si>
  <si>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</si>
  <si>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</si>
  <si>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</si>
  <si>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</si>
  <si>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</si>
  <si>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</si>
  <si>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</si>
  <si>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</si>
  <si>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</si>
  <si>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</si>
  <si>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</si>
  <si>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</si>
  <si>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</si>
  <si>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</si>
  <si>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</si>
  <si>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</si>
  <si>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</si>
  <si>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</si>
  <si>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</si>
  <si>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</si>
  <si>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</si>
  <si>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</si>
  <si>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</si>
  <si>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</si>
  <si>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</si>
  <si>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</si>
  <si>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</si>
  <si>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</si>
  <si>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</si>
  <si>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</si>
  <si>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</si>
  <si>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</si>
  <si>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</si>
  <si>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</si>
  <si>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</si>
  <si>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</si>
  <si>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</si>
  <si>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</si>
  <si>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</si>
  <si>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</si>
  <si>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</si>
  <si>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</si>
  <si>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</si>
  <si>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</si>
  <si>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</si>
  <si>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</si>
  <si>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</si>
  <si>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</si>
  <si>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</si>
  <si>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</si>
  <si>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</si>
  <si>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</si>
  <si>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</si>
  <si>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</si>
  <si>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</si>
  <si>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</si>
  <si>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</si>
  <si>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</si>
  <si>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</si>
  <si>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</si>
  <si>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</si>
  <si>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</si>
  <si>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</si>
  <si>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</si>
  <si>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</si>
  <si>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</si>
  <si>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</si>
  <si>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</si>
  <si>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</si>
  <si>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</si>
  <si>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</si>
  <si>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</si>
  <si>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</si>
  <si>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</si>
  <si>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</si>
  <si>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</si>
  <si>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</si>
  <si>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</si>
  <si>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</si>
  <si>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</si>
  <si>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</si>
  <si>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</si>
  <si>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</si>
  <si>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</si>
  <si>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</si>
  <si>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</si>
  <si>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</si>
  <si>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</si>
  <si>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</si>
  <si>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</si>
  <si>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</si>
  <si>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</si>
  <si>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</si>
  <si>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</si>
  <si>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</si>
  <si>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</si>
  <si>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</si>
  <si>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</si>
  <si>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</si>
  <si>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</si>
  <si>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</si>
  <si>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</si>
  <si>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</si>
  <si>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</si>
  <si>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</si>
  <si>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</si>
  <si>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</si>
  <si>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</si>
  <si>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</si>
  <si>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</si>
  <si>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</si>
  <si>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</si>
  <si>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</si>
  <si>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</si>
  <si>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</si>
  <si>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</si>
  <si>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</si>
  <si>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</si>
  <si>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</si>
  <si>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</si>
  <si>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</si>
  <si>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</si>
  <si>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</si>
  <si>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</si>
  <si>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</si>
  <si>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</si>
  <si>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</si>
  <si>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</si>
  <si>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</si>
  <si>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</si>
  <si>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</si>
  <si>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</si>
  <si>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</si>
  <si>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</si>
  <si>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</si>
  <si>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</si>
  <si>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</si>
  <si>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</si>
  <si>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</si>
  <si>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</si>
  <si>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</si>
  <si>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</si>
  <si>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</si>
  <si>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</si>
  <si>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</si>
  <si>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</si>
  <si>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</si>
  <si>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</si>
  <si>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</si>
  <si>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</si>
  <si>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</si>
  <si>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</si>
  <si>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</si>
  <si>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</si>
  <si>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</si>
  <si>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</si>
  <si>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</si>
  <si>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</si>
  <si>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</si>
  <si>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</si>
  <si>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</si>
  <si>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</si>
  <si>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</si>
  <si>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</si>
  <si>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</si>
  <si>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</si>
  <si>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</si>
  <si>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</si>
  <si>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</si>
  <si>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</si>
  <si>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</si>
  <si>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</si>
  <si>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</si>
  <si>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</si>
  <si>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</si>
  <si>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</si>
  <si>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</si>
  <si>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</si>
  <si>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</si>
  <si>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</si>
  <si>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</si>
  <si>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</si>
  <si>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</si>
  <si>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</si>
  <si>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</si>
  <si>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</si>
  <si>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</si>
  <si>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</si>
  <si>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</si>
  <si>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</si>
  <si>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</si>
  <si>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</si>
  <si>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</si>
  <si>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</si>
  <si>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</si>
  <si>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</si>
  <si>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</si>
  <si>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</si>
  <si>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</si>
  <si>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</si>
  <si>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</si>
  <si>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</si>
  <si>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</si>
  <si>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</si>
  <si>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</si>
  <si>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</si>
  <si>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</si>
  <si>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</si>
  <si>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</si>
  <si>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</si>
  <si>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</si>
  <si>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</si>
  <si>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</si>
  <si>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</si>
  <si>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</si>
  <si>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</si>
  <si>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</si>
  <si>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</si>
  <si>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</si>
  <si>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</si>
  <si>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</si>
  <si>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</si>
  <si>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</si>
  <si>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</si>
  <si>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</si>
  <si>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</si>
  <si>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</si>
  <si>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</si>
  <si>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</si>
  <si>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</si>
  <si>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</si>
  <si>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</si>
  <si>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</si>
  <si>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</si>
  <si>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</si>
  <si>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</si>
  <si>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</si>
  <si>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</si>
  <si>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</si>
  <si>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</si>
  <si>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</si>
  <si>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</si>
  <si>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</si>
  <si>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</si>
  <si>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</si>
  <si>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</si>
  <si>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</si>
  <si>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</si>
  <si>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</si>
  <si>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</si>
  <si>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</si>
  <si>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</si>
  <si>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</si>
  <si>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</si>
  <si>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</si>
  <si>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</si>
  <si>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</si>
  <si>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</si>
  <si>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</si>
  <si>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</si>
  <si>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</si>
  <si>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</si>
  <si>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</si>
  <si>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</si>
  <si>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</si>
  <si>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</si>
  <si>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</si>
  <si>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</si>
  <si>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</si>
  <si>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</si>
  <si>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</si>
  <si>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</si>
  <si>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</si>
  <si>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</si>
  <si>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</si>
  <si>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</si>
  <si>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</si>
  <si>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</si>
  <si>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</si>
  <si>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</si>
  <si>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</si>
  <si>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</si>
  <si>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</si>
  <si>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</si>
  <si>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</si>
  <si>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</si>
  <si>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</si>
  <si>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</si>
  <si>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</si>
  <si>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</si>
  <si>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</si>
  <si>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</si>
  <si>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</si>
  <si>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</si>
  <si>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</si>
  <si>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</si>
  <si>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</si>
  <si>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</si>
  <si>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</si>
  <si>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</si>
  <si>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</si>
  <si>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</si>
  <si>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</si>
  <si>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</si>
  <si>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</si>
  <si>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</si>
  <si>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</si>
  <si>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</si>
  <si>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</si>
  <si>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</si>
  <si>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</si>
  <si>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</si>
  <si>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</si>
  <si>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</si>
  <si>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</si>
  <si>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</si>
  <si>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</si>
  <si>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</si>
  <si>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</si>
  <si>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</si>
  <si>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</si>
  <si>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</si>
  <si>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</si>
  <si>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</si>
  <si>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</si>
  <si>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</si>
  <si>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</si>
  <si>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</si>
  <si>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</si>
  <si>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</si>
  <si>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</si>
  <si>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</si>
  <si>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</si>
  <si>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</si>
  <si>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</si>
  <si>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</si>
  <si>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</si>
  <si>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</si>
  <si>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</si>
  <si>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</si>
  <si>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</si>
  <si>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</si>
  <si>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</si>
  <si>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</si>
  <si>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</si>
  <si>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</si>
  <si>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</si>
  <si>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</si>
  <si>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</si>
  <si>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</si>
  <si>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</si>
  <si>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</si>
  <si>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</si>
  <si>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</si>
  <si>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</si>
  <si>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</si>
  <si>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</si>
  <si>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</si>
  <si>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</si>
  <si>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</si>
  <si>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</si>
  <si>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</si>
  <si>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</si>
  <si>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</si>
  <si>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</si>
  <si>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</si>
  <si>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</si>
  <si>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</si>
  <si>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</si>
  <si>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</si>
  <si>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</si>
  <si>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</si>
  <si>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</si>
  <si>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</si>
  <si>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</si>
  <si>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</si>
  <si>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</si>
  <si>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</si>
  <si>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</si>
  <si>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</si>
  <si>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</si>
  <si>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</si>
  <si>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</si>
  <si>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</si>
  <si>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</si>
  <si>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</si>
  <si>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</si>
  <si>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</si>
  <si>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</si>
  <si>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</si>
  <si>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</si>
  <si>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</si>
  <si>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</si>
  <si>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</si>
  <si>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</si>
  <si>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</si>
  <si>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</si>
  <si>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</si>
  <si>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</si>
  <si>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</si>
  <si>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</si>
  <si>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</si>
  <si>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</si>
  <si>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</si>
  <si>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</si>
  <si>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</si>
  <si>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</si>
  <si>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</si>
  <si>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</si>
  <si>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</si>
  <si>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</si>
  <si>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</si>
  <si>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</si>
  <si>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</si>
  <si>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</si>
  <si>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</si>
  <si>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</si>
  <si>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</si>
  <si>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</si>
  <si>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</si>
  <si>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</si>
  <si>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</si>
  <si>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</si>
  <si>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</si>
  <si>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</si>
  <si>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</si>
  <si>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</si>
  <si>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</si>
  <si>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</si>
  <si>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</si>
  <si>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</si>
  <si>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</si>
  <si>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</si>
  <si>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</si>
  <si>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</si>
  <si>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</si>
  <si>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</si>
  <si>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</si>
  <si>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</si>
  <si>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</si>
  <si>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</si>
  <si>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</si>
  <si>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</si>
  <si>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</si>
  <si>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</si>
  <si>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</si>
  <si>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</si>
  <si>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</si>
  <si>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</si>
  <si>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</si>
  <si>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</si>
  <si>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</si>
  <si>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</si>
  <si>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</si>
  <si>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</si>
  <si>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</si>
  <si>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</si>
  <si>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</si>
  <si>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</si>
  <si>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</si>
  <si>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</si>
  <si>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</si>
  <si>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</si>
  <si>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</si>
  <si>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</si>
  <si>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</si>
  <si>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</si>
  <si>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</si>
  <si>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</si>
  <si>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</si>
  <si>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</si>
  <si>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</si>
  <si>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</si>
  <si>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</si>
  <si>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</si>
  <si>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</si>
  <si>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</si>
  <si>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</si>
  <si>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</si>
  <si>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</si>
  <si>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</si>
  <si>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</si>
  <si>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</si>
  <si>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</si>
  <si>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</si>
  <si>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</si>
  <si>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</si>
  <si>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</si>
  <si>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</si>
  <si>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</si>
  <si>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</si>
  <si>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</si>
  <si>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</si>
  <si>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</si>
  <si>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</si>
  <si>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</si>
  <si>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</si>
  <si>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</si>
  <si>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</si>
  <si>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</si>
  <si>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</si>
  <si>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</si>
  <si>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</si>
  <si>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</si>
  <si>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</si>
  <si>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</si>
  <si>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</si>
  <si>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</si>
  <si>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</si>
  <si>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</si>
  <si>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</si>
  <si>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</si>
  <si>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</si>
  <si>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</si>
  <si>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</si>
  <si>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</si>
  <si>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</si>
  <si>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</si>
  <si>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</si>
  <si>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</si>
  <si>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</si>
  <si>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</si>
  <si>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</si>
  <si>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</si>
  <si>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</si>
  <si>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</si>
  <si>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</si>
  <si>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</si>
  <si>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</si>
  <si>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</si>
  <si>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</si>
  <si>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</si>
  <si>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</si>
  <si>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</si>
  <si>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</si>
  <si>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</si>
  <si>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</si>
  <si>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</si>
  <si>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</si>
  <si>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</si>
  <si>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</si>
  <si>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</si>
  <si>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</si>
  <si>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</si>
  <si>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</si>
  <si>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</si>
  <si>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</si>
  <si>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</si>
  <si>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</si>
  <si>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</si>
  <si>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</si>
  <si>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</si>
  <si>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</si>
  <si>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</si>
  <si>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</si>
  <si>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</si>
  <si>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</si>
  <si>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</si>
  <si>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</si>
  <si>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</si>
  <si>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</si>
  <si>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</si>
  <si>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</si>
  <si>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</si>
  <si>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</si>
  <si>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</si>
  <si>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</si>
  <si>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</si>
  <si>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</si>
  <si>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</si>
  <si>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</si>
  <si>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</si>
  <si>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</si>
  <si>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</si>
  <si>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</si>
  <si>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</si>
  <si>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</si>
  <si>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</si>
  <si>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</si>
  <si>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</si>
  <si>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</si>
  <si>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</si>
  <si>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</si>
  <si>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</si>
  <si>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</si>
  <si>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</si>
  <si>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</si>
  <si>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</si>
  <si>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</si>
  <si>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</si>
  <si>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</si>
  <si>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</si>
  <si>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</si>
  <si>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</si>
  <si>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</si>
  <si>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</si>
  <si>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</si>
  <si>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</si>
  <si>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</si>
  <si>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</si>
  <si>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</si>
  <si>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</si>
  <si>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</si>
  <si>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</si>
  <si>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</si>
  <si>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</si>
  <si>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</si>
  <si>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</si>
  <si>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</si>
  <si>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</si>
  <si>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</si>
  <si>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</si>
  <si>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</si>
  <si>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</si>
  <si>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</si>
  <si>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</si>
  <si>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</si>
  <si>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</si>
  <si>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</si>
  <si>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</si>
  <si>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</si>
  <si>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</si>
  <si>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</si>
  <si>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</si>
  <si>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</si>
  <si>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</si>
  <si>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</si>
  <si>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</si>
  <si>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</si>
  <si>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</si>
  <si>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</si>
  <si>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</si>
  <si>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</si>
  <si>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</si>
  <si>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</si>
  <si>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</si>
  <si>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</si>
  <si>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</si>
  <si>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</si>
  <si>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</si>
  <si>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</si>
  <si>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</si>
  <si>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</si>
  <si>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</si>
  <si>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</si>
  <si>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</si>
  <si>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</si>
  <si>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</si>
  <si>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</si>
  <si>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</si>
  <si>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</si>
  <si>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</si>
  <si>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</si>
  <si>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</si>
  <si>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</si>
  <si>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</si>
  <si>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</si>
  <si>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</si>
  <si>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</si>
  <si>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</si>
  <si>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</si>
  <si>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</si>
  <si>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</si>
  <si>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</si>
  <si>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</si>
  <si>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</si>
  <si>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</si>
  <si>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</si>
  <si>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</si>
  <si>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</si>
  <si>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</si>
  <si>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</si>
  <si>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</si>
  <si>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</si>
  <si>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</si>
  <si>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</si>
  <si>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</si>
  <si>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</si>
  <si>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</si>
  <si>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</si>
  <si>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</si>
  <si>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</si>
  <si>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</si>
  <si>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</si>
  <si>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</si>
  <si>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</si>
  <si>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</si>
  <si>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</si>
  <si>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</si>
  <si>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</si>
  <si>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</si>
  <si>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</si>
  <si>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</si>
  <si>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</si>
  <si>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</si>
  <si>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</si>
  <si>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</si>
  <si>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</si>
  <si>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</si>
  <si>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</si>
  <si>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</si>
  <si>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</si>
  <si>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</si>
  <si>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</si>
  <si>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</si>
  <si>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</si>
  <si>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</si>
  <si>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</si>
  <si>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</si>
  <si>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</si>
  <si>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</si>
  <si>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</si>
  <si>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</si>
  <si>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</si>
  <si>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</si>
  <si>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</si>
  <si>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</si>
  <si>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</si>
  <si>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</si>
  <si>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</si>
  <si>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</si>
  <si>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</si>
  <si>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</si>
  <si>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</si>
  <si>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</si>
  <si>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</si>
  <si>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</si>
  <si>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</si>
  <si>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</si>
  <si>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</si>
  <si>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</si>
  <si>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</si>
  <si>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</si>
  <si>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</si>
  <si>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</si>
  <si>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</si>
  <si>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</si>
  <si>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</si>
  <si>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</si>
  <si>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</si>
  <si>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</si>
  <si>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</si>
  <si>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</si>
  <si>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</si>
  <si>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</si>
  <si>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</si>
  <si>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</si>
  <si>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</si>
  <si>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</si>
  <si>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</si>
  <si>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</si>
  <si>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</si>
  <si>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</si>
  <si>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</si>
  <si>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</si>
  <si>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</si>
  <si>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</si>
  <si>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</si>
  <si>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</si>
  <si>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</si>
  <si>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</si>
  <si>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</si>
  <si>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</si>
  <si>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</si>
  <si>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</si>
  <si>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</si>
  <si>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</si>
  <si>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</si>
  <si>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</si>
  <si>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</si>
  <si>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</si>
  <si>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</si>
  <si>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</si>
  <si>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</si>
  <si>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</si>
  <si>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</si>
  <si>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</si>
  <si>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</si>
  <si>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</si>
  <si>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</si>
  <si>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</si>
  <si>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</si>
  <si>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</si>
  <si>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</si>
  <si>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</si>
  <si>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</si>
  <si>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</si>
  <si>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</si>
  <si>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</si>
  <si>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</si>
  <si>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</si>
  <si>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</si>
  <si>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</si>
  <si>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</si>
  <si>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</si>
  <si>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</si>
  <si>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</si>
  <si>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</si>
  <si>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</si>
  <si>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</si>
  <si>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</si>
  <si>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</si>
  <si>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</si>
  <si>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</si>
  <si>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</si>
  <si>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</si>
  <si>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</si>
  <si>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</si>
  <si>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</si>
  <si>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</si>
  <si>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</si>
  <si>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</si>
  <si>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</si>
  <si>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</si>
  <si>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</si>
  <si>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</si>
  <si>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</si>
  <si>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</si>
  <si>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</si>
  <si>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</si>
  <si>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</si>
  <si>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</si>
  <si>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</si>
  <si>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</si>
  <si>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</si>
  <si>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</si>
  <si>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</si>
  <si>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</si>
  <si>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</si>
  <si>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</si>
  <si>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</si>
  <si>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</si>
  <si>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</si>
  <si>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</si>
  <si>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</si>
  <si>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</si>
  <si>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</si>
  <si>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</si>
  <si>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</si>
  <si>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</si>
  <si>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</si>
  <si>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</si>
  <si>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</si>
  <si>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</si>
  <si>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</si>
  <si>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</si>
  <si>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</si>
  <si>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</si>
  <si>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</si>
  <si>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</si>
  <si>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</si>
  <si>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</si>
  <si>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</si>
  <si>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</si>
  <si>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</si>
  <si>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</si>
  <si>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</si>
  <si>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</si>
  <si>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</si>
  <si>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</si>
  <si>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</si>
  <si>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</si>
  <si>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</si>
  <si>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</si>
  <si>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</si>
  <si>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</si>
  <si>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</si>
  <si>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</si>
  <si>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</si>
  <si>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</si>
  <si>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</si>
  <si>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</si>
  <si>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</si>
  <si>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</si>
  <si>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</si>
  <si>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</si>
  <si>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</si>
  <si>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</si>
  <si>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</si>
  <si>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</si>
  <si>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</si>
  <si>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</si>
  <si>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</si>
  <si>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</si>
  <si>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</si>
  <si>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</si>
  <si>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</si>
  <si>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</si>
  <si>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</si>
  <si>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</si>
  <si>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</si>
  <si>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</si>
  <si>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</si>
  <si>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</si>
  <si>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</si>
  <si>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</si>
  <si>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</si>
  <si>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</si>
  <si>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</si>
  <si>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</si>
  <si>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</si>
  <si>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</si>
  <si>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</si>
  <si>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</si>
  <si>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</si>
  <si>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</si>
  <si>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</si>
  <si>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</si>
  <si>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</si>
  <si>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</si>
  <si>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</si>
  <si>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</si>
  <si>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</si>
  <si>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</si>
  <si>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</si>
  <si>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</si>
  <si>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</si>
  <si>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</si>
  <si>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</si>
  <si>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</si>
  <si>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</si>
  <si>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</si>
  <si>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</si>
  <si>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</si>
  <si>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</si>
  <si>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</si>
  <si>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</si>
  <si>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</si>
  <si>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</si>
  <si>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</si>
  <si>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</si>
  <si>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</si>
  <si>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</si>
  <si>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</si>
  <si>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</si>
  <si>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</si>
  <si>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</si>
  <si>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</si>
  <si>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</si>
  <si>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</si>
  <si>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</si>
  <si>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</si>
  <si>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</si>
  <si>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</si>
  <si>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</si>
  <si>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</si>
  <si>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</si>
  <si>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</si>
  <si>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</si>
  <si>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</si>
  <si>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</si>
  <si>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</si>
  <si>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</si>
  <si>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</si>
  <si>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</si>
  <si>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</si>
  <si>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</si>
  <si>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</si>
  <si>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</si>
  <si>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</si>
  <si>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</si>
  <si>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</si>
  <si>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</si>
  <si>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</si>
  <si>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</si>
  <si>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</si>
  <si>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</si>
  <si>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</si>
  <si>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</si>
  <si>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</si>
  <si>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</si>
  <si>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</si>
  <si>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</si>
  <si>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</si>
  <si>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</si>
  <si>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</si>
  <si>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</si>
  <si>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</si>
  <si>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</si>
  <si>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</si>
  <si>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</si>
  <si>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</si>
  <si>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</si>
  <si>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</si>
  <si>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</si>
  <si>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</si>
  <si>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</si>
  <si>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</si>
  <si>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</si>
  <si>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</si>
  <si>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</si>
  <si>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</si>
  <si>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</si>
  <si>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</si>
  <si>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</si>
  <si>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</si>
  <si>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</si>
  <si>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</si>
  <si>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</si>
  <si>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</si>
  <si>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</si>
  <si>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</si>
  <si>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</si>
  <si>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</si>
  <si>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</si>
  <si>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</si>
  <si>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</si>
  <si>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</si>
  <si>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</si>
  <si>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</si>
  <si>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</si>
  <si>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</si>
  <si>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</si>
  <si>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</si>
  <si>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</si>
  <si>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</si>
  <si>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</si>
  <si>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</si>
  <si>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</si>
  <si>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</si>
  <si>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</si>
  <si>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</si>
  <si>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</si>
  <si>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</si>
  <si>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</si>
  <si>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</si>
  <si>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</si>
  <si>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</si>
  <si>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</si>
  <si>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</si>
  <si>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</si>
  <si>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</si>
  <si>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</si>
  <si>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</si>
  <si>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</si>
  <si>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</si>
  <si>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</si>
  <si>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</si>
  <si>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</si>
  <si>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</si>
  <si>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</si>
  <si>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</si>
  <si>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</si>
  <si>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</si>
  <si>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</si>
  <si>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</si>
  <si>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</si>
  <si>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</si>
  <si>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</si>
  <si>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</si>
  <si>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</si>
  <si>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</si>
  <si>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</si>
  <si>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</si>
  <si>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</si>
  <si>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</si>
  <si>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</si>
  <si>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</si>
  <si>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</si>
  <si>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</si>
  <si>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</si>
  <si>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</si>
  <si>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</si>
  <si>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</si>
  <si>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</si>
  <si>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</si>
  <si>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</si>
  <si>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</si>
  <si>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</si>
  <si>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</si>
  <si>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</si>
  <si>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</si>
  <si>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</si>
  <si>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</si>
  <si>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</si>
  <si>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</si>
  <si>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</si>
  <si>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</si>
  <si>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</si>
  <si>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</si>
  <si>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</si>
  <si>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</si>
  <si>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</si>
  <si>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</si>
  <si>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</si>
  <si>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</si>
  <si>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</si>
  <si>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</si>
  <si>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</si>
  <si>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</si>
  <si>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</si>
  <si>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</si>
  <si>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</si>
  <si>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</si>
  <si>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</si>
  <si>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</si>
  <si>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</si>
  <si>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</si>
  <si>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</si>
  <si>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</si>
  <si>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</si>
  <si>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</si>
  <si>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</si>
  <si>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</si>
  <si>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</si>
  <si>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</si>
  <si>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</si>
  <si>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</si>
  <si>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</si>
  <si>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</si>
  <si>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</si>
  <si>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</si>
  <si>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</si>
  <si>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</si>
  <si>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</si>
  <si>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</si>
  <si>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</si>
  <si>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</si>
  <si>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</si>
  <si>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</si>
  <si>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</si>
  <si>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</si>
  <si>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</si>
  <si>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</si>
  <si>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</si>
  <si>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</si>
  <si>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</si>
  <si>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</si>
  <si>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</si>
  <si>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</si>
  <si>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</si>
  <si>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</si>
  <si>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</si>
  <si>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</si>
  <si>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</si>
  <si>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</si>
  <si>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</si>
  <si>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</si>
  <si>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</si>
  <si>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</si>
  <si>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</si>
  <si>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</si>
  <si>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</si>
  <si>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</si>
  <si>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</si>
  <si>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</si>
  <si>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</si>
  <si>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</si>
  <si>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</si>
  <si>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</si>
  <si>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</si>
  <si>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</si>
  <si>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</si>
  <si>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</si>
  <si>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</si>
  <si>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</si>
  <si>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</si>
  <si>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</si>
  <si>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</si>
  <si>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</si>
  <si>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</si>
  <si>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</si>
  <si>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</si>
  <si>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</si>
  <si>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</si>
  <si>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</si>
  <si>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</si>
  <si>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</si>
  <si>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</si>
  <si>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</si>
  <si>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</si>
  <si>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</si>
  <si>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</si>
  <si>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</si>
  <si>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</si>
  <si>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</si>
  <si>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</si>
  <si>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</si>
  <si>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</si>
  <si>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</si>
  <si>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</si>
  <si>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</si>
  <si>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</si>
  <si>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</si>
  <si>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</si>
  <si>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</si>
  <si>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</si>
  <si>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</si>
  <si>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</si>
  <si>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</si>
  <si>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</si>
  <si>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</si>
  <si>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</si>
  <si>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</si>
  <si>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</si>
  <si>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</si>
  <si>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</si>
  <si>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</si>
  <si>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</si>
  <si>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</si>
  <si>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</si>
  <si>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</si>
  <si>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</si>
  <si>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</si>
  <si>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</si>
  <si>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</si>
  <si>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</si>
  <si>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</si>
  <si>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</si>
  <si>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</si>
  <si>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</si>
  <si>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</si>
  <si>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</si>
  <si>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</si>
  <si>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</si>
  <si>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</si>
  <si>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</si>
  <si>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</si>
  <si>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</si>
  <si>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</si>
  <si>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</si>
  <si>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</si>
  <si>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</si>
  <si>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</si>
  <si>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</si>
  <si>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</si>
  <si>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</si>
  <si>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</si>
  <si>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</si>
  <si>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</si>
  <si>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</si>
  <si>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</si>
  <si>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</si>
  <si>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</si>
  <si>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</si>
  <si>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</si>
  <si>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</si>
  <si>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</si>
  <si>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</si>
  <si>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</si>
  <si>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</si>
  <si>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</si>
  <si>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</si>
  <si>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</si>
  <si>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</si>
  <si>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</si>
  <si>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</si>
  <si>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</si>
  <si>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</si>
  <si>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</si>
  <si>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</si>
  <si>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</si>
  <si>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</si>
  <si>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</si>
  <si>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</si>
  <si>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</si>
  <si>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</si>
  <si>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</si>
  <si>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</si>
  <si>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</si>
  <si>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</si>
  <si>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</si>
  <si>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</si>
  <si>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</si>
  <si>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</si>
  <si>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</si>
  <si>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</si>
  <si>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</si>
  <si>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</si>
  <si>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</si>
  <si>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</si>
  <si>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</si>
  <si>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</si>
  <si>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</si>
  <si>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</si>
  <si>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</si>
  <si>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</si>
  <si>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</si>
  <si>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</si>
  <si>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</si>
  <si>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</si>
  <si>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</si>
  <si>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</si>
  <si>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</si>
  <si>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</si>
  <si>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</si>
  <si>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</si>
  <si>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</si>
  <si>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</si>
  <si>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</si>
  <si>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</si>
  <si>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</si>
  <si>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</si>
  <si>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</si>
  <si>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</si>
  <si>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</si>
  <si>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</si>
  <si>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</si>
  <si>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</si>
  <si>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</si>
  <si>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</si>
  <si>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</si>
  <si>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</si>
  <si>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</si>
  <si>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</si>
  <si>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</si>
  <si>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</si>
  <si>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</si>
  <si>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</si>
  <si>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</si>
  <si>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</si>
  <si>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</si>
  <si>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</si>
  <si>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</si>
  <si>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</si>
  <si>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</si>
  <si>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</si>
  <si>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</si>
  <si>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</si>
  <si>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</si>
  <si>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</si>
  <si>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</si>
  <si>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</si>
  <si>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</si>
  <si>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</si>
  <si>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</si>
  <si>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</si>
  <si>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</si>
  <si>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</si>
  <si>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</si>
  <si>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</si>
  <si>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</si>
  <si>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</si>
  <si>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</si>
  <si>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</si>
  <si>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</si>
  <si>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</si>
  <si>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</si>
  <si>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</si>
  <si>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</si>
  <si>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</si>
  <si>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</si>
  <si>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</si>
  <si>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</si>
  <si>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</si>
  <si>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</si>
  <si>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</si>
  <si>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</si>
  <si>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</si>
  <si>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</si>
  <si>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</si>
  <si>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</si>
  <si>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</si>
  <si>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</si>
  <si>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</si>
  <si>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</si>
  <si>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</si>
  <si>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</si>
  <si>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</si>
  <si>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</si>
  <si>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</si>
  <si>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</si>
  <si>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</si>
  <si>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</si>
  <si>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</si>
  <si>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</si>
  <si>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</si>
  <si>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</si>
  <si>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</si>
  <si>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</si>
  <si>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</si>
  <si>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</si>
  <si>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</si>
  <si>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</si>
  <si>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</si>
  <si>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</si>
  <si>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</si>
  <si>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</si>
  <si>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</si>
  <si>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</si>
  <si>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</si>
  <si>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</si>
  <si>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</si>
  <si>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</si>
  <si>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</si>
  <si>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</si>
  <si>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</si>
  <si>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</si>
  <si>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</si>
  <si>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</si>
  <si>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</si>
  <si>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</si>
  <si>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</si>
  <si>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</si>
  <si>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</si>
  <si>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</si>
  <si>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</si>
  <si>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</si>
  <si>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</si>
  <si>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</si>
  <si>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</si>
  <si>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</si>
  <si>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</si>
  <si>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</si>
  <si>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</si>
  <si>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</si>
  <si>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</si>
  <si>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</si>
  <si>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</si>
  <si>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</si>
  <si>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</si>
  <si>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</si>
  <si>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</si>
  <si>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</si>
  <si>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</si>
  <si>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</si>
  <si>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</si>
  <si>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</si>
  <si>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</si>
  <si>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</si>
  <si>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</si>
  <si>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</si>
  <si>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</si>
  <si>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</si>
  <si>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</si>
  <si>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</si>
  <si>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</si>
  <si>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</si>
  <si>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</si>
  <si>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</si>
  <si>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</si>
  <si>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</si>
  <si>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</si>
  <si>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</si>
  <si>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</si>
  <si>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</si>
  <si>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</si>
  <si>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</si>
  <si>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</si>
  <si>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</si>
  <si>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</si>
  <si>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</si>
  <si>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</si>
  <si>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</si>
  <si>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</si>
  <si>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</si>
  <si>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</si>
  <si>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</si>
  <si>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</si>
  <si>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</si>
  <si>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</si>
  <si>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</si>
  <si>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</si>
  <si>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</si>
  <si>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</si>
  <si>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</si>
  <si>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</si>
  <si>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</si>
  <si>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</si>
  <si>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</si>
  <si>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</si>
  <si>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</si>
  <si>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</si>
  <si>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</si>
  <si>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</si>
  <si>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</si>
  <si>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</si>
  <si>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</si>
  <si>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</si>
  <si>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</si>
  <si>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</si>
  <si>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</si>
  <si>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</si>
  <si>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</si>
  <si>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</si>
  <si>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</si>
  <si>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</si>
  <si>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</si>
  <si>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</si>
  <si>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</si>
  <si>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</si>
  <si>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</si>
  <si>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</si>
  <si>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</si>
  <si>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</si>
  <si>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</si>
  <si>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</si>
  <si>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</si>
  <si>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</si>
  <si>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</si>
  <si>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</si>
  <si>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</si>
  <si>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</si>
  <si>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</si>
  <si>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</si>
  <si>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</si>
  <si>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</si>
  <si>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</si>
  <si>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</si>
  <si>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</si>
  <si>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</si>
  <si>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</si>
  <si>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</si>
  <si>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</si>
  <si>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</si>
  <si>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</si>
  <si>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</si>
  <si>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</si>
  <si>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</si>
  <si>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</si>
  <si>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</si>
  <si>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</si>
  <si>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</si>
  <si>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</si>
  <si>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</si>
  <si>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</si>
  <si>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</si>
  <si>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</si>
  <si>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</si>
  <si>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</si>
  <si>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</si>
  <si>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</si>
  <si>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</si>
  <si>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</si>
  <si>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</si>
  <si>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</si>
  <si>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</si>
  <si>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</si>
  <si>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</si>
  <si>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</si>
  <si>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</si>
  <si>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</si>
  <si>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</si>
  <si>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</si>
  <si>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</si>
  <si>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</si>
  <si>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</si>
  <si>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</si>
  <si>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</si>
  <si>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</si>
  <si>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</si>
  <si>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</si>
  <si>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</si>
  <si>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</si>
  <si>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</si>
  <si>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</si>
  <si>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</si>
  <si>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</si>
  <si>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</si>
  <si>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</si>
  <si>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</si>
  <si>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</si>
  <si>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</si>
  <si>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</si>
  <si>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</si>
  <si>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</si>
  <si>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</si>
  <si>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</si>
  <si>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</si>
  <si>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</si>
  <si>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</si>
  <si>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</si>
  <si>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</si>
  <si>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</si>
  <si>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</si>
  <si>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</si>
  <si>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</si>
  <si>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</si>
  <si>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</si>
  <si>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</si>
  <si>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</si>
  <si>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</si>
  <si>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</si>
  <si>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</si>
  <si>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</si>
  <si>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</si>
  <si>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</si>
  <si>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</si>
  <si>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</si>
  <si>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</si>
  <si>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</si>
  <si>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</si>
  <si>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</si>
  <si>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</si>
  <si>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</si>
  <si>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</si>
  <si>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</si>
  <si>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</si>
  <si>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</si>
  <si>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</si>
  <si>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</si>
  <si>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</si>
  <si>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</si>
  <si>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</si>
  <si>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</si>
  <si>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</si>
  <si>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</si>
  <si>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</si>
  <si>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</si>
  <si>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</si>
  <si>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</si>
  <si>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</si>
  <si>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</si>
  <si>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</si>
  <si>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</si>
  <si>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</si>
  <si>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</si>
  <si>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</si>
  <si>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</si>
  <si>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</si>
  <si>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</si>
  <si>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</si>
  <si>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</si>
  <si>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</si>
  <si>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</si>
  <si>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</si>
  <si>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</si>
  <si>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</si>
  <si>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</si>
  <si>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</si>
  <si>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</si>
  <si>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</si>
  <si>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</si>
  <si>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</si>
  <si>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</si>
  <si>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</si>
  <si>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</si>
  <si>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</si>
  <si>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</si>
  <si>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</si>
  <si>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</si>
  <si>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</si>
  <si>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</si>
  <si>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</si>
  <si>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</si>
  <si>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</si>
  <si>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</si>
  <si>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</si>
  <si>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</si>
  <si>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</si>
  <si>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</si>
  <si>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</si>
  <si>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</si>
  <si>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</si>
  <si>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</si>
  <si>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</si>
  <si>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</si>
  <si>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</si>
  <si>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</si>
  <si>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</si>
  <si>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</si>
  <si>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</si>
  <si>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</si>
  <si>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</si>
  <si>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</si>
  <si>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</si>
  <si>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</si>
  <si>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</si>
  <si>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</si>
  <si>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</si>
  <si>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</si>
  <si>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</si>
  <si>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</si>
  <si>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</si>
  <si>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</si>
  <si>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</si>
  <si>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</si>
  <si>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</si>
  <si>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</si>
  <si>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</si>
  <si>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</si>
  <si>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</si>
  <si>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</si>
  <si>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</si>
  <si>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</si>
  <si>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</si>
  <si>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</si>
  <si>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</si>
  <si>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</si>
  <si>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</si>
  <si>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</si>
  <si>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</si>
  <si>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</si>
  <si>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</si>
  <si>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</si>
  <si>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</si>
  <si>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</si>
  <si>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</si>
  <si>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</si>
  <si>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</si>
  <si>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</si>
  <si>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</si>
  <si>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</si>
  <si>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</si>
  <si>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</si>
  <si>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</si>
  <si>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</si>
  <si>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</si>
  <si>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</si>
  <si>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</si>
  <si>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</si>
  <si>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</si>
  <si>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</si>
  <si>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</si>
  <si>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</si>
  <si>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</si>
  <si>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</si>
  <si>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</si>
  <si>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</si>
  <si>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</si>
  <si>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</si>
  <si>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</si>
  <si>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</si>
  <si>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</si>
  <si>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</si>
  <si>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</si>
  <si>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</si>
  <si>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</si>
  <si>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</si>
  <si>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</si>
  <si>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</si>
  <si>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</si>
  <si>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</si>
  <si>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</si>
  <si>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</si>
  <si>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</si>
  <si>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</si>
  <si>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</si>
  <si>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</si>
  <si>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</si>
  <si>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</si>
  <si>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</si>
  <si>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</si>
  <si>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</si>
  <si>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</si>
  <si>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</si>
  <si>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</si>
  <si>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</si>
  <si>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</si>
  <si>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</si>
  <si>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</si>
  <si>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</si>
  <si>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</si>
  <si>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</si>
  <si>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</si>
  <si>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</si>
  <si>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</si>
  <si>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</si>
  <si>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</si>
  <si>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</si>
  <si>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</si>
  <si>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</si>
  <si>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</si>
  <si>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</si>
  <si>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</si>
  <si>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</si>
  <si>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</si>
  <si>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</si>
  <si>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</si>
  <si>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</si>
  <si>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</si>
  <si>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</si>
  <si>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</si>
  <si>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</si>
  <si>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</si>
  <si>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</si>
  <si>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</si>
  <si>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</si>
  <si>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</si>
  <si>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</si>
  <si>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</si>
  <si>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</si>
  <si>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</si>
  <si>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</si>
  <si>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</si>
  <si>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</si>
  <si>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</si>
  <si>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</si>
  <si>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</si>
  <si>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</si>
  <si>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</si>
  <si>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</si>
  <si>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</si>
  <si>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</si>
  <si>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</si>
  <si>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</si>
  <si>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</si>
  <si>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</si>
  <si>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</si>
  <si>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</si>
  <si>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</si>
  <si>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</si>
  <si>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</si>
  <si>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</si>
  <si>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</si>
  <si>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</si>
  <si>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</si>
  <si>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</si>
  <si>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</si>
  <si>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</si>
  <si>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</si>
  <si>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</si>
  <si>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</si>
  <si>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</si>
  <si>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</si>
  <si>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</si>
  <si>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</si>
  <si>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</si>
  <si>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</si>
  <si>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</si>
  <si>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</si>
  <si>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</si>
  <si>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</si>
  <si>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</si>
  <si>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</si>
  <si>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</si>
  <si>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</si>
  <si>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</si>
  <si>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</si>
  <si>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</si>
  <si>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</si>
  <si>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</si>
  <si>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</si>
  <si>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</si>
  <si>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</si>
  <si>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</si>
  <si>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</si>
  <si>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</si>
  <si>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</si>
  <si>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</si>
  <si>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</si>
  <si>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</si>
  <si>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</si>
  <si>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</si>
  <si>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</si>
  <si>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</si>
  <si>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</si>
  <si>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</si>
  <si>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</si>
  <si>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</si>
  <si>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</si>
  <si>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</si>
  <si>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</si>
  <si>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</si>
  <si>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</si>
  <si>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</si>
  <si>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</si>
  <si>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</si>
  <si>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</si>
  <si>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</si>
  <si>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</si>
  <si>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</si>
  <si>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</si>
  <si>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</si>
  <si>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</si>
  <si>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</si>
  <si>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</si>
  <si>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</si>
  <si>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</si>
  <si>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</si>
  <si>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</si>
  <si>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</si>
  <si>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</si>
  <si>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</si>
  <si>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</si>
  <si>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</si>
  <si>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</si>
  <si>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</si>
  <si>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</si>
  <si>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</si>
  <si>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</si>
  <si>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</si>
  <si>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</si>
  <si>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</si>
  <si>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</si>
  <si>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</si>
  <si>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</si>
  <si>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</si>
  <si>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</si>
  <si>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</si>
  <si>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</si>
  <si>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</si>
  <si>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</si>
  <si>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</si>
  <si>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</si>
  <si>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</si>
  <si>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</si>
  <si>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</si>
  <si>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</si>
  <si>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</si>
  <si>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</si>
  <si>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</si>
  <si>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</si>
  <si>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</si>
  <si>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</si>
  <si>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</si>
  <si>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</si>
  <si>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</si>
  <si>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</si>
  <si>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</si>
  <si>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</si>
  <si>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</si>
  <si>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</si>
  <si>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</si>
  <si>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</si>
  <si>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</si>
  <si>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</si>
  <si>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</si>
  <si>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</si>
  <si>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</si>
  <si>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</si>
  <si>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</si>
  <si>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</si>
  <si>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</si>
  <si>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</si>
  <si>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</si>
  <si>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</si>
  <si>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</si>
  <si>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</si>
  <si>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</si>
  <si>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</si>
  <si>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</si>
  <si>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</si>
  <si>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</si>
  <si>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</si>
  <si>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</si>
  <si>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</si>
  <si>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</si>
  <si>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</si>
  <si>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</si>
  <si>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</si>
  <si>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</si>
  <si>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</si>
  <si>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</si>
  <si>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</si>
  <si>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</si>
  <si>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</si>
  <si>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</si>
  <si>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</si>
  <si>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</si>
  <si>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</si>
  <si>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</si>
  <si>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</si>
  <si>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</si>
  <si>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</si>
  <si>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</si>
  <si>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</si>
  <si>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</si>
  <si>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</si>
  <si>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</si>
  <si>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</si>
  <si>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</si>
  <si>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</si>
  <si>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</si>
  <si>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</si>
  <si>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</si>
  <si>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</si>
  <si>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</si>
  <si>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</si>
  <si>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</si>
  <si>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</si>
  <si>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</si>
  <si>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</si>
  <si>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</si>
  <si>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</si>
  <si>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</si>
  <si>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</si>
  <si>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</si>
  <si>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</si>
  <si>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</si>
  <si>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</si>
  <si>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</si>
  <si>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</si>
  <si>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</si>
  <si>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</si>
  <si>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</si>
  <si>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</si>
  <si>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</si>
  <si>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</si>
  <si>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</si>
  <si>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</si>
  <si>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</si>
  <si>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</si>
  <si>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</si>
  <si>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</si>
  <si>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</si>
  <si>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</si>
  <si>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</si>
  <si>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</si>
  <si>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</si>
  <si>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</si>
  <si>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</si>
  <si>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</si>
  <si>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</si>
  <si>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</si>
  <si>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</si>
  <si>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</si>
  <si>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</si>
  <si>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</si>
  <si>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</si>
  <si>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</si>
  <si>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</si>
  <si>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</si>
  <si>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</si>
  <si>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</si>
  <si>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</si>
  <si>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</si>
  <si>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</si>
  <si>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</si>
  <si>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</si>
  <si>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</si>
  <si>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</si>
  <si>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</si>
  <si>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</si>
  <si>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</si>
  <si>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</si>
  <si>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</si>
  <si>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</si>
  <si>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</si>
  <si>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</si>
  <si>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</si>
  <si>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</si>
  <si>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</si>
  <si>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</si>
  <si>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</si>
  <si>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</si>
  <si>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</si>
  <si>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</si>
  <si>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</si>
  <si>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</si>
  <si>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</si>
  <si>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</si>
  <si>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</si>
  <si>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</si>
  <si>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</si>
  <si>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</si>
  <si>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</si>
  <si>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</si>
  <si>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</si>
  <si>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</si>
  <si>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</si>
  <si>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</si>
  <si>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</si>
  <si>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</si>
  <si>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</si>
  <si>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</si>
  <si>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</si>
  <si>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</si>
  <si>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</si>
  <si>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</si>
  <si>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</si>
  <si>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</si>
  <si>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</si>
  <si>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</si>
  <si>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</si>
  <si>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</si>
  <si>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</si>
  <si>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</si>
  <si>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</si>
  <si>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</si>
  <si>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</si>
  <si>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</si>
  <si>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</si>
  <si>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</si>
  <si>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</si>
  <si>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</si>
  <si>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</si>
  <si>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</si>
  <si>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</si>
  <si>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</si>
  <si>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</si>
  <si>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</si>
  <si>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</si>
  <si>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</si>
  <si>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</si>
  <si>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</si>
  <si>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</si>
  <si>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</si>
  <si>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</si>
  <si>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</si>
  <si>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</si>
  <si>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</si>
  <si>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</si>
  <si>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</si>
  <si>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</si>
  <si>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</si>
  <si>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</si>
  <si>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</si>
  <si>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</si>
  <si>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</si>
  <si>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</si>
  <si>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</si>
  <si>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</si>
  <si>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</si>
  <si>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</si>
  <si>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</si>
  <si>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</si>
  <si>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</si>
  <si>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</si>
  <si>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</si>
  <si>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</si>
  <si>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</si>
  <si>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</si>
  <si>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</si>
  <si>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</si>
  <si>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</si>
  <si>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</si>
  <si>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</si>
  <si>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</si>
  <si>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</si>
  <si>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</si>
  <si>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</si>
  <si>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</si>
  <si>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</si>
  <si>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</si>
  <si>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</si>
  <si>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</si>
  <si>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</si>
  <si>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</si>
  <si>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</si>
  <si>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</si>
  <si>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</si>
  <si>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</si>
  <si>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</si>
  <si>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</si>
  <si>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</si>
  <si>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</si>
  <si>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</si>
  <si>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</si>
  <si>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</si>
  <si>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</si>
  <si>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</si>
  <si>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</si>
  <si>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</si>
  <si>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</si>
  <si>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</si>
  <si>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</si>
  <si>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</si>
  <si>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</si>
  <si>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</si>
  <si>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</si>
  <si>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</si>
  <si>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</si>
  <si>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</si>
  <si>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</si>
  <si>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</si>
  <si>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</si>
  <si>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</si>
  <si>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</si>
  <si>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</si>
  <si>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</si>
  <si>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</si>
  <si>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</si>
  <si>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</si>
  <si>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</si>
  <si>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</si>
  <si>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</si>
  <si>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</si>
  <si>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</si>
  <si>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</si>
  <si>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</si>
  <si>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</si>
  <si>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</si>
  <si>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</si>
  <si>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</si>
  <si>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</si>
  <si>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</si>
  <si>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</si>
  <si>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</si>
  <si>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</si>
  <si>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</si>
  <si>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</si>
  <si>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</si>
  <si>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</si>
  <si>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</si>
  <si>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</si>
  <si>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</si>
  <si>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</si>
  <si>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</si>
  <si>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</si>
  <si>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</si>
  <si>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</si>
  <si>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</si>
  <si>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</si>
  <si>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</si>
  <si>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</si>
  <si>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</si>
  <si>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</si>
  <si>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</si>
  <si>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</si>
  <si>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</si>
  <si>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</si>
  <si>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</si>
  <si>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</si>
  <si>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</si>
  <si>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</si>
  <si>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</si>
  <si>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</si>
  <si>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</si>
  <si>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</si>
  <si>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</si>
  <si>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</si>
  <si>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</si>
  <si>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</si>
  <si>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</si>
  <si>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</si>
  <si>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</si>
  <si>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</si>
  <si>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</si>
  <si>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</si>
  <si>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</si>
  <si>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</si>
  <si>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</si>
  <si>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</si>
  <si>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</si>
  <si>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</si>
  <si>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</si>
  <si>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</si>
  <si>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</si>
  <si>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</si>
  <si>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</si>
  <si>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</si>
  <si>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</si>
  <si>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</si>
  <si>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</si>
  <si>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</si>
  <si>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</si>
  <si>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</si>
  <si>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</si>
  <si>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</si>
  <si>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</si>
  <si>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</si>
  <si>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</si>
  <si>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</si>
  <si>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</si>
  <si>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</si>
  <si>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</si>
  <si>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</si>
  <si>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</si>
  <si>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</si>
  <si>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</si>
  <si>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</si>
  <si>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</si>
  <si>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</si>
  <si>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</si>
  <si>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</si>
  <si>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</si>
  <si>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</si>
  <si>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</si>
  <si>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</si>
  <si>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</si>
  <si>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</si>
  <si>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</si>
  <si>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</si>
  <si>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</si>
  <si>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</si>
  <si>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</si>
  <si>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</si>
  <si>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</si>
  <si>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</si>
  <si>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</si>
  <si>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</si>
  <si>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</si>
  <si>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</si>
  <si>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</si>
  <si>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</si>
  <si>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</si>
  <si>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</si>
  <si>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</si>
  <si>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</si>
  <si>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</si>
  <si>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</si>
  <si>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</si>
  <si>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</si>
  <si>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</si>
  <si>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</si>
  <si>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</si>
  <si>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</si>
  <si>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</si>
  <si>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</si>
  <si>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</si>
  <si>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</si>
  <si>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</si>
  <si>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</si>
  <si>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</si>
  <si>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</si>
  <si>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</si>
  <si>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</si>
  <si>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</si>
  <si>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</si>
  <si>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</si>
  <si>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</si>
  <si>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</si>
  <si>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</si>
  <si>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</si>
  <si>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</si>
  <si>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</si>
  <si>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</si>
  <si>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</si>
  <si>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</si>
  <si>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</si>
  <si>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</si>
  <si>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</si>
  <si>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</si>
  <si>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</si>
  <si>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</si>
  <si>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</si>
  <si>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</si>
  <si>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</si>
  <si>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</si>
  <si>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</si>
  <si>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</si>
  <si>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</si>
  <si>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</si>
  <si>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</si>
  <si>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</si>
  <si>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</si>
  <si>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</si>
  <si>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</si>
  <si>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</si>
  <si>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</si>
  <si>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</si>
  <si>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</si>
  <si>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</si>
  <si>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</si>
  <si>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</si>
  <si>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</si>
  <si>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</si>
  <si>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</si>
  <si>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</si>
  <si>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</si>
  <si>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</si>
  <si>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</si>
  <si>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</si>
  <si>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</si>
  <si>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</si>
  <si>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</si>
  <si>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</si>
  <si>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</si>
  <si>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</si>
  <si>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</si>
  <si>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</si>
  <si>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</si>
  <si>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</si>
  <si>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</si>
  <si>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</si>
  <si>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</si>
  <si>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</si>
  <si>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</si>
  <si>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</si>
  <si>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</si>
  <si>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</si>
  <si>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</si>
  <si>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</si>
  <si>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</si>
  <si>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</si>
  <si>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</si>
  <si>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</si>
  <si>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</si>
  <si>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</si>
  <si>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</si>
  <si>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</si>
  <si>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</si>
  <si>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</si>
  <si>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</si>
  <si>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</si>
  <si>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</si>
  <si>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</si>
  <si>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</si>
  <si>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</si>
  <si>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</si>
  <si>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</si>
  <si>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</si>
  <si>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</si>
  <si>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</si>
  <si>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</si>
  <si>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</si>
  <si>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</si>
  <si>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</si>
  <si>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</si>
  <si>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</si>
  <si>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</si>
  <si>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</si>
  <si>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</si>
  <si>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</si>
  <si>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</si>
  <si>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</si>
  <si>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</si>
  <si>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</si>
  <si>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</si>
  <si>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</si>
  <si>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</si>
  <si>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</si>
  <si>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</si>
  <si>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</si>
  <si>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</si>
  <si>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</si>
  <si>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</si>
  <si>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</si>
  <si>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</si>
  <si>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</si>
  <si>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</si>
  <si>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</si>
  <si>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</si>
  <si>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</si>
  <si>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</si>
  <si>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</si>
  <si>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</si>
  <si>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</si>
  <si>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</si>
  <si>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</si>
  <si>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</si>
  <si>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</si>
  <si>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</si>
  <si>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</si>
  <si>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</si>
  <si>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</si>
  <si>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</si>
  <si>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</si>
  <si>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</si>
  <si>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</si>
  <si>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</si>
  <si>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</si>
  <si>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</si>
  <si>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</si>
  <si>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</si>
  <si>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</si>
  <si>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</si>
  <si>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</si>
  <si>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</si>
  <si>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</si>
  <si>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</si>
  <si>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</si>
  <si>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</si>
  <si>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</si>
  <si>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</si>
  <si>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</si>
  <si>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</si>
  <si>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</si>
  <si>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</si>
  <si>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</si>
  <si>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</si>
  <si>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</si>
  <si>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</si>
  <si>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</si>
  <si>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</si>
  <si>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</si>
  <si>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</si>
  <si>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</si>
  <si>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</si>
  <si>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</si>
  <si>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</si>
  <si>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</si>
  <si>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</si>
  <si>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</si>
  <si>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</si>
  <si>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</si>
  <si>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</si>
  <si>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</si>
  <si>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</si>
  <si>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</si>
  <si>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</si>
  <si>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</si>
  <si>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</si>
  <si>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</si>
  <si>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</si>
  <si>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</si>
  <si>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</si>
  <si>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</si>
  <si>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</si>
  <si>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</si>
  <si>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</si>
  <si>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</si>
  <si>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</si>
  <si>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</si>
  <si>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</si>
  <si>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</si>
  <si>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</si>
  <si>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</si>
  <si>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</si>
  <si>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</si>
  <si>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</si>
  <si>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</si>
  <si>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</si>
  <si>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</si>
  <si>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</si>
  <si>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</si>
  <si>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</si>
  <si>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</si>
  <si>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</si>
  <si>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</si>
  <si>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</si>
  <si>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</si>
  <si>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</si>
  <si>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</si>
  <si>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</si>
  <si>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</si>
  <si>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</si>
  <si>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</si>
  <si>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</si>
  <si>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</si>
  <si>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</si>
  <si>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</si>
  <si>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</si>
  <si>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</si>
  <si>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</si>
  <si>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</si>
  <si>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</si>
  <si>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</si>
  <si>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</si>
  <si>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</si>
  <si>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</si>
  <si>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</si>
  <si>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</si>
  <si>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</si>
  <si>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</si>
  <si>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</si>
  <si>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</si>
  <si>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</si>
  <si>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</si>
  <si>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</si>
  <si>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</si>
  <si>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</si>
  <si>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</si>
  <si>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</si>
  <si>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</si>
  <si>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</si>
  <si>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</si>
  <si>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</si>
  <si>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</si>
  <si>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</si>
  <si>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</si>
  <si>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</si>
  <si>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</si>
  <si>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</si>
  <si>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</si>
  <si>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</si>
  <si>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</si>
  <si>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</si>
  <si>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</si>
  <si>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</si>
  <si>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</si>
  <si>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</si>
  <si>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</si>
  <si>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</si>
  <si>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</si>
  <si>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</si>
  <si>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</si>
  <si>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</si>
  <si>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</si>
  <si>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</si>
  <si>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</si>
  <si>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</si>
  <si>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</si>
  <si>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</si>
  <si>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</si>
  <si>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</si>
  <si>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</si>
  <si>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</si>
  <si>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</si>
  <si>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</si>
  <si>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</si>
  <si>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</si>
  <si>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</si>
  <si>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</si>
  <si>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</si>
  <si>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</si>
  <si>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</si>
  <si>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</si>
  <si>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</si>
  <si>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</si>
  <si>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</si>
  <si>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</si>
  <si>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</si>
  <si>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</si>
  <si>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</si>
  <si>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</si>
  <si>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</si>
  <si>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</si>
  <si>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</si>
  <si>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</si>
  <si>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</si>
  <si>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</si>
  <si>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</si>
  <si>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</si>
  <si>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</si>
  <si>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</si>
  <si>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</si>
  <si>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</si>
  <si>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</si>
  <si>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</si>
  <si>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</si>
  <si>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</si>
  <si>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</si>
  <si>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</si>
  <si>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</si>
  <si>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</si>
  <si>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</si>
  <si>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</si>
  <si>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</si>
  <si>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</si>
  <si>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</si>
  <si>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</si>
  <si>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</si>
  <si>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</si>
  <si>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</si>
  <si>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</si>
  <si>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</si>
  <si>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</si>
  <si>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</si>
  <si>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</si>
  <si>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</si>
  <si>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</si>
  <si>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</si>
  <si>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</si>
  <si>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</si>
  <si>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</si>
  <si>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</si>
  <si>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</si>
  <si>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</si>
  <si>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</si>
  <si>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</si>
  <si>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</si>
  <si>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</si>
  <si>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</si>
  <si>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</si>
  <si>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</si>
  <si>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</si>
  <si>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</si>
  <si>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</si>
  <si>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</si>
  <si>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</si>
  <si>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</si>
  <si>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</si>
  <si>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</si>
  <si>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</si>
  <si>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</si>
  <si>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</si>
  <si>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</si>
  <si>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</si>
  <si>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</si>
  <si>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</si>
  <si>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</si>
  <si>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</si>
  <si>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</si>
  <si>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</si>
  <si>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</si>
  <si>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</si>
  <si>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</si>
  <si>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</si>
  <si>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</si>
  <si>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</si>
  <si>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</si>
  <si>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</si>
  <si>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</si>
  <si>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</si>
  <si>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</si>
  <si>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</si>
  <si>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</si>
  <si>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</si>
  <si>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</si>
  <si>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</si>
  <si>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</si>
  <si>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</si>
  <si>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</si>
  <si>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</si>
  <si>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</si>
  <si>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</si>
  <si>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</si>
  <si>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</si>
  <si>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</si>
  <si>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</si>
  <si>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</si>
  <si>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</si>
  <si>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</si>
  <si>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</si>
  <si>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</si>
  <si>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</si>
  <si>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</si>
  <si>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</si>
  <si>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</si>
  <si>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</si>
  <si>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</si>
  <si>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</si>
  <si>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</si>
  <si>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</si>
  <si>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</si>
  <si>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</si>
  <si>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</si>
  <si>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</si>
  <si>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</si>
  <si>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</si>
  <si>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</si>
  <si>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</si>
  <si>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</si>
  <si>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</si>
  <si>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</si>
  <si>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</si>
  <si>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</si>
  <si>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</si>
  <si>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</si>
  <si>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</si>
  <si>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</si>
  <si>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</si>
  <si>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</si>
  <si>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</si>
  <si>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</si>
  <si>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</si>
  <si>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</si>
  <si>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</si>
  <si>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</si>
  <si>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</si>
  <si>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</si>
  <si>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</si>
  <si>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</si>
  <si>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</si>
  <si>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</si>
  <si>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</si>
  <si>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</si>
  <si>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</si>
  <si>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</si>
  <si>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</si>
  <si>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</si>
  <si>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</si>
  <si>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</si>
  <si>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</si>
  <si>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</si>
  <si>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</si>
  <si>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</si>
  <si>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</si>
  <si>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</si>
  <si>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</si>
  <si>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</si>
  <si>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</si>
  <si>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</si>
  <si>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</si>
  <si>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</si>
  <si>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</si>
  <si>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</si>
  <si>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</si>
  <si>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</si>
  <si>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</si>
  <si>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</si>
  <si>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</si>
  <si>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</si>
  <si>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</si>
  <si>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</si>
  <si>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</si>
  <si>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</si>
  <si>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</si>
  <si>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</si>
  <si>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</si>
  <si>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</si>
  <si>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</si>
  <si>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</si>
  <si>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</si>
  <si>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</si>
  <si>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</si>
  <si>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</si>
  <si>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</si>
  <si>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</si>
  <si>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</si>
  <si>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</si>
  <si>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</si>
  <si>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</si>
  <si>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</si>
  <si>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</si>
  <si>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</si>
  <si>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</si>
  <si>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</si>
  <si>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</si>
  <si>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</si>
  <si>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</si>
  <si>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</si>
  <si>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</si>
  <si>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</si>
  <si>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</si>
  <si>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</si>
  <si>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</si>
  <si>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</si>
  <si>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</si>
  <si>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</si>
  <si>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</si>
  <si>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</si>
  <si>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</si>
  <si>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</si>
  <si>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</si>
  <si>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</si>
  <si>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</si>
  <si>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</si>
  <si>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</si>
  <si>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</si>
  <si>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</si>
  <si>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</si>
  <si>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</si>
  <si>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</si>
  <si>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</si>
  <si>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</si>
  <si>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</si>
  <si>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</si>
  <si>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</si>
  <si>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</si>
  <si>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</si>
  <si>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</si>
  <si>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</si>
  <si>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</si>
  <si>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</si>
  <si>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</si>
  <si>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</si>
  <si>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</si>
  <si>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</si>
  <si>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</si>
  <si>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</si>
  <si>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</si>
  <si>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</si>
  <si>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</si>
  <si>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</si>
  <si>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</si>
  <si>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</si>
  <si>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</si>
  <si>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</si>
  <si>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</si>
  <si>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</si>
  <si>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</si>
  <si>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</si>
  <si>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</si>
  <si>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</si>
  <si>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</si>
  <si>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</si>
  <si>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</si>
  <si>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</si>
  <si>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</si>
  <si>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</si>
  <si>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</si>
  <si>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</si>
  <si>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</si>
  <si>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</si>
  <si>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</si>
  <si>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</si>
  <si>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</si>
  <si>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</si>
  <si>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</si>
  <si>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</si>
  <si>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</si>
  <si>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</si>
  <si>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</si>
  <si>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</si>
  <si>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</si>
  <si>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</si>
  <si>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</si>
  <si>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</si>
  <si>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</si>
  <si>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</si>
  <si>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</si>
  <si>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</si>
  <si>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</si>
  <si>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</si>
  <si>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</si>
  <si>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</si>
  <si>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</si>
  <si>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</si>
  <si>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</si>
  <si>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</si>
  <si>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</si>
  <si>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</si>
  <si>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</si>
  <si>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</si>
  <si>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</si>
  <si>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</si>
  <si>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</si>
  <si>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</si>
  <si>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</si>
  <si>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</si>
  <si>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</si>
  <si>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</si>
  <si>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</si>
  <si>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</si>
  <si>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</si>
  <si>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</si>
  <si>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</si>
  <si>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</si>
  <si>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</si>
  <si>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</si>
  <si>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</si>
  <si>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</si>
  <si>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</si>
  <si>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</si>
  <si>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</si>
  <si>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</si>
  <si>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</si>
  <si>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</si>
  <si>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</si>
  <si>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</si>
  <si>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</si>
  <si>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</si>
  <si>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</si>
  <si>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</si>
  <si>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</si>
  <si>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</si>
  <si>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</si>
  <si>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</si>
  <si>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</si>
  <si>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</si>
  <si>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</si>
  <si>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</si>
  <si>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</si>
  <si>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</si>
  <si>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</si>
  <si>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</si>
  <si>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</si>
  <si>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</si>
  <si>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</si>
  <si>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</si>
  <si>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</si>
  <si>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</si>
  <si>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</si>
  <si>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</si>
  <si>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</si>
  <si>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</si>
  <si>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</si>
  <si>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</si>
  <si>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</si>
  <si>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</si>
  <si>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</si>
  <si>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</si>
  <si>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</si>
  <si>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</si>
  <si>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</si>
  <si>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</si>
  <si>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</si>
  <si>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</si>
  <si>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</si>
  <si>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</si>
  <si>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</si>
  <si>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</si>
  <si>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</si>
  <si>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</si>
  <si>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</si>
  <si>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</si>
  <si>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</si>
  <si>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</si>
  <si>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</si>
  <si>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</si>
  <si>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</si>
  <si>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</si>
  <si>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</si>
  <si>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</si>
  <si>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</si>
  <si>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</si>
  <si>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</si>
  <si>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</si>
  <si>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</si>
  <si>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</si>
  <si>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</si>
  <si>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</si>
  <si>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</si>
  <si>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</si>
  <si>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</si>
  <si>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</si>
  <si>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</si>
  <si>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</si>
  <si>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</si>
  <si>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</si>
  <si>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</si>
  <si>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</si>
  <si>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</si>
  <si>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</si>
  <si>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</si>
  <si>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</si>
  <si>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</si>
  <si>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</si>
  <si>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</si>
  <si>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</si>
  <si>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</si>
  <si>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</si>
  <si>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</si>
  <si>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</si>
  <si>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</si>
  <si>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</si>
  <si>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</si>
  <si>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</si>
  <si>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</si>
  <si>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</si>
  <si>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</si>
  <si>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</si>
  <si>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</si>
  <si>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</si>
  <si>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</si>
  <si>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</si>
  <si>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</si>
  <si>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</si>
  <si>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</si>
  <si>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</si>
  <si>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</si>
  <si>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</si>
  <si>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</si>
  <si>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</si>
  <si>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</si>
  <si>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</si>
  <si>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</si>
  <si>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</si>
  <si>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</si>
  <si>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</si>
  <si>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</si>
  <si>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</si>
  <si>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</si>
  <si>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</si>
  <si>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</si>
  <si>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</si>
  <si>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</si>
  <si>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</si>
  <si>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</si>
  <si>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</si>
  <si>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</si>
  <si>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</si>
  <si>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</si>
  <si>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</si>
  <si>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</si>
  <si>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</si>
  <si>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</si>
  <si>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</si>
  <si>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</si>
  <si>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</si>
  <si>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</si>
  <si>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</si>
  <si>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</si>
  <si>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</si>
  <si>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</si>
  <si>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</si>
  <si>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</si>
  <si>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</si>
  <si>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</si>
  <si>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</si>
  <si>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</si>
  <si>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</si>
  <si>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</si>
  <si>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</si>
  <si>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</si>
  <si>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</si>
  <si>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</si>
  <si>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</si>
  <si>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</si>
  <si>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</si>
  <si>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</si>
  <si>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</si>
  <si>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</si>
  <si>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</si>
  <si>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</si>
  <si>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</si>
  <si>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</si>
  <si>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</si>
  <si>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</si>
  <si>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</si>
  <si>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</si>
  <si>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</si>
  <si>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</si>
  <si>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</si>
  <si>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</si>
  <si>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</si>
  <si>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</si>
  <si>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</si>
  <si>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</si>
  <si>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</si>
  <si>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</si>
  <si>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</si>
  <si>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</si>
  <si>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</si>
  <si>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</si>
  <si>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</si>
  <si>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</si>
  <si>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</si>
  <si>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</si>
  <si>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</si>
  <si>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</si>
  <si>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</si>
  <si>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</si>
  <si>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</si>
  <si>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</si>
  <si>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</si>
  <si>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</si>
  <si>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</si>
  <si>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</si>
  <si>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</si>
  <si>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</si>
  <si>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</si>
  <si>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</si>
  <si>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</si>
  <si>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</si>
  <si>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</si>
  <si>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</si>
  <si>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</si>
  <si>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</si>
  <si>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</si>
  <si>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</si>
  <si>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</si>
  <si>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</si>
  <si>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</si>
  <si>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</si>
  <si>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</si>
  <si>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</si>
  <si>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</si>
  <si>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</si>
  <si>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</si>
  <si>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</si>
  <si>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</si>
  <si>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</si>
  <si>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</si>
  <si>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</si>
  <si>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</si>
  <si>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</si>
  <si>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</si>
  <si>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</si>
  <si>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</si>
  <si>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</si>
  <si>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</si>
  <si>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</si>
  <si>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</si>
  <si>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</si>
  <si>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</si>
  <si>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</si>
  <si>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</si>
  <si>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</si>
  <si>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</si>
  <si>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</si>
  <si>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</si>
  <si>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</si>
  <si>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</si>
  <si>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</si>
  <si>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</si>
  <si>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</si>
  <si>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</si>
  <si>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</si>
  <si>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</si>
  <si>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</si>
  <si>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</si>
  <si>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</si>
  <si>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</si>
  <si>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</si>
  <si>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</si>
  <si>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</si>
  <si>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</si>
  <si>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</si>
  <si>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</si>
  <si>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</si>
  <si>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</si>
  <si>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</si>
  <si>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</si>
  <si>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</si>
  <si>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</si>
  <si>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</si>
  <si>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</si>
  <si>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</si>
  <si>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</si>
  <si>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</si>
  <si>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</si>
  <si>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</si>
  <si>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</si>
  <si>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</si>
  <si>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</si>
  <si>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</si>
  <si>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</si>
  <si>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</si>
  <si>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</si>
  <si>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</si>
  <si>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</si>
  <si>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</si>
  <si>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</si>
  <si>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</si>
  <si>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</si>
  <si>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</si>
  <si>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</si>
  <si>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</si>
  <si>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</si>
  <si>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</si>
  <si>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</si>
  <si>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</si>
  <si>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</si>
  <si>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</si>
  <si>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</si>
  <si>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</si>
  <si>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</si>
  <si>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</si>
  <si>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</si>
  <si>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</si>
  <si>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</si>
  <si>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</si>
  <si>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</si>
  <si>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</si>
  <si>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</si>
  <si>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</si>
  <si>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</si>
  <si>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</si>
  <si>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</si>
  <si>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</si>
  <si>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</si>
  <si>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</si>
  <si>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</si>
  <si>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</si>
  <si>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</si>
  <si>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</si>
  <si>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</si>
  <si>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</si>
  <si>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</si>
  <si>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</si>
  <si>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</si>
  <si>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</si>
  <si>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</si>
  <si>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</si>
  <si>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</si>
  <si>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</si>
  <si>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</si>
  <si>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</si>
  <si>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</si>
  <si>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</si>
  <si>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</si>
  <si>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</si>
  <si>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</si>
  <si>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</si>
  <si>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</si>
  <si>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</si>
  <si>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</si>
  <si>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</si>
  <si>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</si>
  <si>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</si>
  <si>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</si>
  <si>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</si>
  <si>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</si>
  <si>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</si>
  <si>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</si>
  <si>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</si>
  <si>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</si>
  <si>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</si>
  <si>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</si>
  <si>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</si>
  <si>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</si>
  <si>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</si>
  <si>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</si>
  <si>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</si>
  <si>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</si>
  <si>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</si>
  <si>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</si>
  <si>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</si>
  <si>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</si>
  <si>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</si>
  <si>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</si>
  <si>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</si>
  <si>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</si>
  <si>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</si>
  <si>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</si>
  <si>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</si>
  <si>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</si>
  <si>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</si>
  <si>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</si>
  <si>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</si>
  <si>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</si>
  <si>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</si>
  <si>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</si>
  <si>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</si>
  <si>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</si>
  <si>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</si>
  <si>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</si>
  <si>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</si>
  <si>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</si>
  <si>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</si>
  <si>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</si>
  <si>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</si>
  <si>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</si>
  <si>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</si>
  <si>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</si>
  <si>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</si>
  <si>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</si>
  <si>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</si>
  <si>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</si>
  <si>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</si>
  <si>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</si>
  <si>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</si>
  <si>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</si>
  <si>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</si>
  <si>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</si>
  <si>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</si>
  <si>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</si>
  <si>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</si>
  <si>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</si>
  <si>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</si>
  <si>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</si>
  <si>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</si>
  <si>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</si>
  <si>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</si>
  <si>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</si>
  <si>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</si>
  <si>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</si>
  <si>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</si>
  <si>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</si>
  <si>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</si>
  <si>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</si>
  <si>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</si>
  <si>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</si>
  <si>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</si>
  <si>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</si>
  <si>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</si>
  <si>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</si>
  <si>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</si>
  <si>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</si>
  <si>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</si>
  <si>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</si>
  <si>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</si>
  <si>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</si>
  <si>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</si>
  <si>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</si>
  <si>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</si>
  <si>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</si>
  <si>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</si>
  <si>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</si>
  <si>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</si>
  <si>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</si>
  <si>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</si>
  <si>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</si>
  <si>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</si>
  <si>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</si>
  <si>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</si>
  <si>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</si>
  <si>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</si>
  <si>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</si>
  <si>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</si>
  <si>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</si>
  <si>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</si>
  <si>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</si>
  <si>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</si>
  <si>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</si>
  <si>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</si>
  <si>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</si>
  <si>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</si>
  <si>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</si>
  <si>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</si>
  <si>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</si>
  <si>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</si>
  <si>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</si>
  <si>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</si>
  <si>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</si>
  <si>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</si>
  <si>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</si>
  <si>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</si>
  <si>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</si>
  <si>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</si>
  <si>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</si>
  <si>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</si>
  <si>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</si>
  <si>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</si>
  <si>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</si>
  <si>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</si>
  <si>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</si>
  <si>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</si>
  <si>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</si>
  <si>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</si>
  <si>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</si>
  <si>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</si>
  <si>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</si>
  <si>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</si>
  <si>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</si>
  <si>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</si>
  <si>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</si>
  <si>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</si>
  <si>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</si>
  <si>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</si>
  <si>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</si>
  <si>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</si>
  <si>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</si>
  <si>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</si>
  <si>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</si>
  <si>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</si>
  <si>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</si>
  <si>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</si>
  <si>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</si>
  <si>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</si>
  <si>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</si>
  <si>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</si>
  <si>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</si>
  <si>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</si>
  <si>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</si>
  <si>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</si>
  <si>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</si>
  <si>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</si>
  <si>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</si>
  <si>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</si>
  <si>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</si>
  <si>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</si>
  <si>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</si>
  <si>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</si>
  <si>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</si>
  <si>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</si>
  <si>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</si>
  <si>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</si>
  <si>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</si>
  <si>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</si>
  <si>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</si>
  <si>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</si>
  <si>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</si>
  <si>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</si>
  <si>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</si>
  <si>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</si>
  <si>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</si>
  <si>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</si>
  <si>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</si>
  <si>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</si>
  <si>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</si>
  <si>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</si>
  <si>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</si>
  <si>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</si>
  <si>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</si>
  <si>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</si>
  <si>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</si>
  <si>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</si>
  <si>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</si>
  <si>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</si>
  <si>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</si>
  <si>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</si>
  <si>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</si>
  <si>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</si>
  <si>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</si>
  <si>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</si>
  <si>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</si>
  <si>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</si>
  <si>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</si>
  <si>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</si>
  <si>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</si>
  <si>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</si>
  <si>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</si>
  <si>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</si>
  <si>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</si>
  <si>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</si>
  <si>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</si>
  <si>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</si>
  <si>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</si>
  <si>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</si>
  <si>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</si>
  <si>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</si>
  <si>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</si>
  <si>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</si>
  <si>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</si>
  <si>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</si>
  <si>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</si>
  <si>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</si>
  <si>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</si>
  <si>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</si>
  <si>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</si>
  <si>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</si>
  <si>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</si>
  <si>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</si>
  <si>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</si>
  <si>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</si>
  <si>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</si>
  <si>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</si>
  <si>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</si>
  <si>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</si>
  <si>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</si>
  <si>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</si>
  <si>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</si>
  <si>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</si>
  <si>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</si>
  <si>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</si>
  <si>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</si>
  <si>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</si>
  <si>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</si>
  <si>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</si>
  <si>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</si>
  <si>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</si>
  <si>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</si>
  <si>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</si>
  <si>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</si>
  <si>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</si>
  <si>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</si>
  <si>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</si>
  <si>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</si>
  <si>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</si>
  <si>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</si>
  <si>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</si>
  <si>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</si>
  <si>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</si>
  <si>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</si>
  <si>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</si>
  <si>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</si>
  <si>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</si>
  <si>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</si>
  <si>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</si>
  <si>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</si>
  <si>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</si>
  <si>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</si>
  <si>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</si>
  <si>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</si>
  <si>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</si>
  <si>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</si>
  <si>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</si>
  <si>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</si>
  <si>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</si>
  <si>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</si>
  <si>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</si>
  <si>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</si>
  <si>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</si>
  <si>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</si>
  <si>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</si>
  <si>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</si>
  <si>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</si>
  <si>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</si>
  <si>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</si>
  <si>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</si>
  <si>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</si>
  <si>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</si>
  <si>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</si>
  <si>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</si>
  <si>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</si>
  <si>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</si>
  <si>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</si>
  <si>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</si>
  <si>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</si>
  <si>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</si>
  <si>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</si>
  <si>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</si>
  <si>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</si>
  <si>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</si>
  <si>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</si>
  <si>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</si>
  <si>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</si>
  <si>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</si>
  <si>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</si>
  <si>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</si>
  <si>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</si>
  <si>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</si>
  <si>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</si>
  <si>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</si>
  <si>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</si>
  <si>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</si>
  <si>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</si>
  <si>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</si>
  <si>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</si>
  <si>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</si>
  <si>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</si>
  <si>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</si>
  <si>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</si>
  <si>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</si>
  <si>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</si>
  <si>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</si>
  <si>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</si>
  <si>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</si>
  <si>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</si>
  <si>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</si>
  <si>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</si>
  <si>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</si>
  <si>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</si>
  <si>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</si>
  <si>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</si>
  <si>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</si>
  <si>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</si>
  <si>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</si>
  <si>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</si>
  <si>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</si>
  <si>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</si>
  <si>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</si>
  <si>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</si>
  <si>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</si>
  <si>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</si>
  <si>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</si>
  <si>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</si>
  <si>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</si>
  <si>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</si>
  <si>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</si>
  <si>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</si>
  <si>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</si>
  <si>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</si>
  <si>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</si>
  <si>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</si>
  <si>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</si>
  <si>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</si>
  <si>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</si>
  <si>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</si>
  <si>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</si>
  <si>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</si>
  <si>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</si>
  <si>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</si>
  <si>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</si>
  <si>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</si>
  <si>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</si>
  <si>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</si>
  <si>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</si>
  <si>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</si>
  <si>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</si>
  <si>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</si>
  <si>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</si>
  <si>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</si>
  <si>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</si>
  <si>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</si>
  <si>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</si>
  <si>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</si>
  <si>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</si>
  <si>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</si>
  <si>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</si>
  <si>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</si>
  <si>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</si>
  <si>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</si>
  <si>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</si>
  <si>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</si>
  <si>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</si>
  <si>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</si>
  <si>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</si>
  <si>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</si>
  <si>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</si>
  <si>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</si>
  <si>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</si>
  <si>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</si>
  <si>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</si>
  <si>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</si>
  <si>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</si>
  <si>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</si>
  <si>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</si>
  <si>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</si>
  <si>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</si>
  <si>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</si>
  <si>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</si>
  <si>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</si>
  <si>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</si>
  <si>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</si>
  <si>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</si>
  <si>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</si>
  <si>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</si>
  <si>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</si>
  <si>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</si>
  <si>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</si>
  <si>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</si>
  <si>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</si>
  <si>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</si>
  <si>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</si>
  <si>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</si>
  <si>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</si>
  <si>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</si>
  <si>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</si>
  <si>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</si>
  <si>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</si>
  <si>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</si>
  <si>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</si>
  <si>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</si>
  <si>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</si>
  <si>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</si>
  <si>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</si>
  <si>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</si>
  <si>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</si>
  <si>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</si>
  <si>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</si>
  <si>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</si>
  <si>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</si>
  <si>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</si>
  <si>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</si>
  <si>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</si>
  <si>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</si>
  <si>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</si>
  <si>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</si>
  <si>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</si>
  <si>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</si>
  <si>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</si>
  <si>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</si>
  <si>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</si>
  <si>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</si>
  <si>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</si>
  <si>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</si>
  <si>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</si>
  <si>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</si>
  <si>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</si>
  <si>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</si>
  <si>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</si>
  <si>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</si>
  <si>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</si>
  <si>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</si>
  <si>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</si>
  <si>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</si>
  <si>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</si>
  <si>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</si>
  <si>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</si>
  <si>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</si>
  <si>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</si>
  <si>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</si>
  <si>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</si>
  <si>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</si>
  <si>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</si>
  <si>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</si>
  <si>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</si>
  <si>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</si>
  <si>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</si>
  <si>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</si>
  <si>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</si>
  <si>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</si>
  <si>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</si>
  <si>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</si>
  <si>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</si>
  <si>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</si>
  <si>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</si>
  <si>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</si>
  <si>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</si>
  <si>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</si>
  <si>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</si>
  <si>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</si>
  <si>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</si>
  <si>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</si>
  <si>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</si>
  <si>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</si>
  <si>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</si>
  <si>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</si>
  <si>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</si>
  <si>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</si>
  <si>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</si>
  <si>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</si>
  <si>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</si>
  <si>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</si>
  <si>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</si>
  <si>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</si>
  <si>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</si>
  <si>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</si>
  <si>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</si>
  <si>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</si>
  <si>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</si>
  <si>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</si>
  <si>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</si>
  <si>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</si>
  <si>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</si>
  <si>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</si>
  <si>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</si>
  <si>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</si>
  <si>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</si>
  <si>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</si>
  <si>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</si>
  <si>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</si>
  <si>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</si>
  <si>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</si>
  <si>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</si>
  <si>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</si>
  <si>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</si>
  <si>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</si>
  <si>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</si>
  <si>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</si>
  <si>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</si>
  <si>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</si>
  <si>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</si>
  <si>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</si>
  <si>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</si>
  <si>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</si>
  <si>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</si>
  <si>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</si>
  <si>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</si>
  <si>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</si>
  <si>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</si>
  <si>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</si>
  <si>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</si>
  <si>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</si>
  <si>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</si>
  <si>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</si>
  <si>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</si>
  <si>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</si>
  <si>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</si>
  <si>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</si>
  <si>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</si>
  <si>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</si>
  <si>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</si>
  <si>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</si>
  <si>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</si>
  <si>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</si>
  <si>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</si>
  <si>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</si>
  <si>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</si>
  <si>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</si>
  <si>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</si>
  <si>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</si>
  <si>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</si>
  <si>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</si>
  <si>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</si>
  <si>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</si>
  <si>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</si>
  <si>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</si>
  <si>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</si>
  <si>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</si>
  <si>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</si>
  <si>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</si>
  <si>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</si>
  <si>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</si>
  <si>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</si>
  <si>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</si>
  <si>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</si>
  <si>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</si>
  <si>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</si>
  <si>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</si>
  <si>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</si>
  <si>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</si>
  <si>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</si>
  <si>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</si>
  <si>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</si>
  <si>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</si>
  <si>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</si>
  <si>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</si>
  <si>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</si>
  <si>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</si>
  <si>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</si>
  <si>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</si>
  <si>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</si>
  <si>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</si>
  <si>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</si>
  <si>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</si>
  <si>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</si>
  <si>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</si>
  <si>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</si>
  <si>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</si>
  <si>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</si>
  <si>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</si>
  <si>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</si>
  <si>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</si>
  <si>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</si>
  <si>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</si>
  <si>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</si>
  <si>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</si>
  <si>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</si>
  <si>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</si>
  <si>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</si>
  <si>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</si>
  <si>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</si>
  <si>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</si>
  <si>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</si>
  <si>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</si>
  <si>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</si>
  <si>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</si>
  <si>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</si>
  <si>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</si>
  <si>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</si>
  <si>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</si>
  <si>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</si>
  <si>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</si>
  <si>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</si>
  <si>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</si>
  <si>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</si>
  <si>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</si>
  <si>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</si>
  <si>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</si>
  <si>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</si>
  <si>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</si>
  <si>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</si>
  <si>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</si>
  <si>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</si>
  <si>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</si>
  <si>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</si>
  <si>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</si>
  <si>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</si>
  <si>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</si>
  <si>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</si>
  <si>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</si>
  <si>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</si>
  <si>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</si>
  <si>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</si>
  <si>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</si>
  <si>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</si>
  <si>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</si>
  <si>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</si>
  <si>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</si>
  <si>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</si>
  <si>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</si>
  <si>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</si>
  <si>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</si>
  <si>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</si>
  <si>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</si>
  <si>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</si>
  <si>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</si>
  <si>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</si>
  <si>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</si>
  <si>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</si>
  <si>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</si>
  <si>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</si>
  <si>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</si>
  <si>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</si>
  <si>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</si>
  <si>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</si>
  <si>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</si>
  <si>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</si>
  <si>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</si>
  <si>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</si>
  <si>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</si>
  <si>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</si>
  <si>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</si>
  <si>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</si>
  <si>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</si>
  <si>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</si>
  <si>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</si>
  <si>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</si>
  <si>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</si>
  <si>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</si>
  <si>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</si>
  <si>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</si>
  <si>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</si>
  <si>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</si>
  <si>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</si>
  <si>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</si>
  <si>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</si>
  <si>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</si>
  <si>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</si>
  <si>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</si>
  <si>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</si>
  <si>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</si>
  <si>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</si>
  <si>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</si>
  <si>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</si>
  <si>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</si>
  <si>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</si>
  <si>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</si>
  <si>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</si>
  <si>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</si>
  <si>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</si>
  <si>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</si>
  <si>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</si>
  <si>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</si>
  <si>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</si>
  <si>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</si>
  <si>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</si>
  <si>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</si>
  <si>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</si>
  <si>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</si>
  <si>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</si>
  <si>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</si>
  <si>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</si>
  <si>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</si>
  <si>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</si>
  <si>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</si>
  <si>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</si>
  <si>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</si>
  <si>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</si>
  <si>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</si>
  <si>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</si>
  <si>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</si>
  <si>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</si>
  <si>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</si>
  <si>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</si>
  <si>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</si>
  <si>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</si>
  <si>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</si>
  <si>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</si>
  <si>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</si>
  <si>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</si>
  <si>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</si>
  <si>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</si>
  <si>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</si>
  <si>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</si>
  <si>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</si>
  <si>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</si>
  <si>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</si>
  <si>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</si>
  <si>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</si>
  <si>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</si>
  <si>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</si>
  <si>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</si>
  <si>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</si>
  <si>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</si>
  <si>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</si>
  <si>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</si>
  <si>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</si>
  <si>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</si>
  <si>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</si>
  <si>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</si>
  <si>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</si>
  <si>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</si>
  <si>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</si>
  <si>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</si>
  <si>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</si>
  <si>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</si>
  <si>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</si>
  <si>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</si>
  <si>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</si>
  <si>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</si>
  <si>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</si>
  <si>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</si>
  <si>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</si>
  <si>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</si>
  <si>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</si>
  <si>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</si>
  <si>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</si>
  <si>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</si>
  <si>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</si>
  <si>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</si>
  <si>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</si>
  <si>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</si>
  <si>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</si>
  <si>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</si>
  <si>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</si>
  <si>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</si>
  <si>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</si>
  <si>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</si>
  <si>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</si>
  <si>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</si>
  <si>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</si>
  <si>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</si>
  <si>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</si>
  <si>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</si>
  <si>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</si>
  <si>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</si>
  <si>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</si>
  <si>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</si>
  <si>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</si>
  <si>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</si>
  <si>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</si>
  <si>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</si>
  <si>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</si>
  <si>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</si>
  <si>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</si>
  <si>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</si>
  <si>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</si>
  <si>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</si>
  <si>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</si>
  <si>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</si>
  <si>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</si>
  <si>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</si>
  <si>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</si>
  <si>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</si>
  <si>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</si>
  <si>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</si>
  <si>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</si>
  <si>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</si>
  <si>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</si>
  <si>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</si>
  <si>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</si>
  <si>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</si>
  <si>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</si>
  <si>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</si>
  <si>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</si>
  <si>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</si>
  <si>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</si>
  <si>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</si>
  <si>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</si>
  <si>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</si>
  <si>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</si>
  <si>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</si>
  <si>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</si>
  <si>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</si>
  <si>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</si>
  <si>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</si>
  <si>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</si>
  <si>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</si>
  <si>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</si>
  <si>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</si>
  <si>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</si>
  <si>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</si>
  <si>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</si>
  <si>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</si>
  <si>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</si>
  <si>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</si>
  <si>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</si>
  <si>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</si>
  <si>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</si>
  <si>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</si>
  <si>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</si>
  <si>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</si>
  <si>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</si>
  <si>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</si>
  <si>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</si>
  <si>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</si>
  <si>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</si>
  <si>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</si>
  <si>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</si>
  <si>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</si>
  <si>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</si>
  <si>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</si>
  <si>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</si>
  <si>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</si>
  <si>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</si>
  <si>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</si>
  <si>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</si>
  <si>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</si>
  <si>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</si>
  <si>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</si>
  <si>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</si>
  <si>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</si>
  <si>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</si>
  <si>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</si>
  <si>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</si>
  <si>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</si>
  <si>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</si>
  <si>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</si>
  <si>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</si>
  <si>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</si>
  <si>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</si>
  <si>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</si>
  <si>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</si>
  <si>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</si>
  <si>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</si>
  <si>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</si>
  <si>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</si>
  <si>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</si>
  <si>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</si>
  <si>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</si>
  <si>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</si>
  <si>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</si>
  <si>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</si>
  <si>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</si>
  <si>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</si>
  <si>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</si>
  <si>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</si>
  <si>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</si>
  <si>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</si>
  <si>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</si>
  <si>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</si>
  <si>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</si>
  <si>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</si>
  <si>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</si>
  <si>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</si>
  <si>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</si>
  <si>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</si>
  <si>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</si>
  <si>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</si>
  <si>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</si>
  <si>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</si>
  <si>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</si>
  <si>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</si>
  <si>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</si>
  <si>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</si>
  <si>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</si>
  <si>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</si>
  <si>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</si>
  <si>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</si>
  <si>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</si>
  <si>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</si>
  <si>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</si>
  <si>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</si>
  <si>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</si>
  <si>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</si>
  <si>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</si>
  <si>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</si>
  <si>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</si>
  <si>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</si>
  <si>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</si>
  <si>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</si>
  <si>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</si>
  <si>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</si>
  <si>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</si>
  <si>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</si>
  <si>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</si>
  <si>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</si>
  <si>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</si>
  <si>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</si>
  <si>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</si>
  <si>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</si>
  <si>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</si>
  <si>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</si>
  <si>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</si>
  <si>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</si>
  <si>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</si>
  <si>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</si>
  <si>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</si>
  <si>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</si>
  <si>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</si>
  <si>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</si>
  <si>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</si>
  <si>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</si>
  <si>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</si>
  <si>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</si>
  <si>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</si>
  <si>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</si>
  <si>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</si>
  <si>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</si>
  <si>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</si>
  <si>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</si>
  <si>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</si>
  <si>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</si>
  <si>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</si>
  <si>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</si>
  <si>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</si>
  <si>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</si>
  <si>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</si>
  <si>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</si>
  <si>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</si>
  <si>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</si>
  <si>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</si>
  <si>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</si>
  <si>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</si>
  <si>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</si>
  <si>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</si>
  <si>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</si>
  <si>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</si>
  <si>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</si>
  <si>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</si>
  <si>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</si>
  <si>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</si>
  <si>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</si>
  <si>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</si>
  <si>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</si>
  <si>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</si>
  <si>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</si>
  <si>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</si>
  <si>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</si>
  <si>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</si>
  <si>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</si>
  <si>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</si>
  <si>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</si>
  <si>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</si>
  <si>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</si>
  <si>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</si>
  <si>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</si>
  <si>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</si>
  <si>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</si>
  <si>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</si>
  <si>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</si>
  <si>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</si>
  <si>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</si>
  <si>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</si>
  <si>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</si>
  <si>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</si>
  <si>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</si>
  <si>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</si>
  <si>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</si>
  <si>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</si>
  <si>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</si>
  <si>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</si>
  <si>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</si>
  <si>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</si>
  <si>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</si>
  <si>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</si>
  <si>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</si>
  <si>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</si>
  <si>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</si>
  <si>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</si>
  <si>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</si>
  <si>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</si>
  <si>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</si>
  <si>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</si>
  <si>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</si>
  <si>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</si>
  <si>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</si>
  <si>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</si>
  <si>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</si>
  <si>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</si>
  <si>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</si>
  <si>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</si>
  <si>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</si>
  <si>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</si>
  <si>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</si>
  <si>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</si>
  <si>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</si>
  <si>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</si>
  <si>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</si>
  <si>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</si>
  <si>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</si>
  <si>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</si>
  <si>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</si>
  <si>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</si>
  <si>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</si>
  <si>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</si>
  <si>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</si>
  <si>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</si>
  <si>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</si>
  <si>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</si>
  <si>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</si>
  <si>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</si>
  <si>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</si>
  <si>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</si>
  <si>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</si>
  <si>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</si>
  <si>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</si>
  <si>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</si>
  <si>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</si>
  <si>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</si>
  <si>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</si>
  <si>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</si>
  <si>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</si>
  <si>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</si>
  <si>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</si>
  <si>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</si>
  <si>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</si>
  <si>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</si>
  <si>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</si>
  <si>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</si>
  <si>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</si>
  <si>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</si>
  <si>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</si>
  <si>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</si>
  <si>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</si>
  <si>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</si>
  <si>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</si>
  <si>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</si>
  <si>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</si>
  <si>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</si>
  <si>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</si>
  <si>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</si>
  <si>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</si>
  <si>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</si>
  <si>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</si>
  <si>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</si>
  <si>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</si>
  <si>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</si>
  <si>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</si>
  <si>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</si>
  <si>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</si>
  <si>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</si>
  <si>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</si>
  <si>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</si>
  <si>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</si>
  <si>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</si>
  <si>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</si>
  <si>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</si>
  <si>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</si>
  <si>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</si>
  <si>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</si>
  <si>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</si>
  <si>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</si>
  <si>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</si>
  <si>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</si>
  <si>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</si>
  <si>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</si>
  <si>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</si>
  <si>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</si>
  <si>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</si>
  <si>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</si>
  <si>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</si>
  <si>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</si>
  <si>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</si>
  <si>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</si>
  <si>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</si>
  <si>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</si>
  <si>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</si>
  <si>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</si>
  <si>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</si>
  <si>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</si>
  <si>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</si>
  <si>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</si>
  <si>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</si>
  <si>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</si>
  <si>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</si>
  <si>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</si>
  <si>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</si>
  <si>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</si>
  <si>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</si>
  <si>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</si>
  <si>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</si>
  <si>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</si>
  <si>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</si>
  <si>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</si>
  <si>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</si>
  <si>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</si>
  <si>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</si>
  <si>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</si>
  <si>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</si>
  <si>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</si>
  <si>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</si>
  <si>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</si>
  <si>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</si>
  <si>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</si>
  <si>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</si>
  <si>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</si>
  <si>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</si>
  <si>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</si>
  <si>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</si>
  <si>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</si>
  <si>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</si>
  <si>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</si>
  <si>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</si>
  <si>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</si>
  <si>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</si>
  <si>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</si>
  <si>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</si>
  <si>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</si>
  <si>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</si>
  <si>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</si>
  <si>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</si>
  <si>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</si>
  <si>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</si>
  <si>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</si>
  <si>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</si>
  <si>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</si>
  <si>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</si>
  <si>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</si>
  <si>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</si>
  <si>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</si>
  <si>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</si>
  <si>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</si>
  <si>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</si>
  <si>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</si>
  <si>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</si>
  <si>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</si>
  <si>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</si>
  <si>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</si>
  <si>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</si>
  <si>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</si>
  <si>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</si>
  <si>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</si>
  <si>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</si>
  <si>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</si>
  <si>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</si>
  <si>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</si>
  <si>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</si>
  <si>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</si>
  <si>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</si>
  <si>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</si>
  <si>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</si>
  <si>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</si>
  <si>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</si>
  <si>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</si>
  <si>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</si>
  <si>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</si>
  <si>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</si>
  <si>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</si>
  <si>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</si>
  <si>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</si>
  <si>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</si>
  <si>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</si>
  <si>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</si>
  <si>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</si>
  <si>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</si>
  <si>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</si>
  <si>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</si>
  <si>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</si>
  <si>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</si>
  <si>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</si>
  <si>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</si>
  <si>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</si>
  <si>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</si>
  <si>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</si>
  <si>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</si>
  <si>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</si>
  <si>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</si>
  <si>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</si>
  <si>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</si>
  <si>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</si>
  <si>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</si>
  <si>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</si>
  <si>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</si>
  <si>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</si>
  <si>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</si>
  <si>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</si>
  <si>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</si>
  <si>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</si>
  <si>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</si>
  <si>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</si>
  <si>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</si>
  <si>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</si>
  <si>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</si>
  <si>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</si>
  <si>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</si>
  <si>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</si>
  <si>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</si>
  <si>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</si>
  <si>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</si>
  <si>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</si>
  <si>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</si>
  <si>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</si>
  <si>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</si>
  <si>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</si>
  <si>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</si>
  <si>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</si>
  <si>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</si>
  <si>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</si>
  <si>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</si>
  <si>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</si>
  <si>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</si>
  <si>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</si>
  <si>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</si>
  <si>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</si>
  <si>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</si>
  <si>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</si>
  <si>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</si>
  <si>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</si>
  <si>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</si>
  <si>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</si>
  <si>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</si>
  <si>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</si>
  <si>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</si>
  <si>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</si>
  <si>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</si>
  <si>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</si>
  <si>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</si>
  <si>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</si>
  <si>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</si>
  <si>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</si>
  <si>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</si>
  <si>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</si>
  <si>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</si>
  <si>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</si>
  <si>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</si>
  <si>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</si>
  <si>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</si>
  <si>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</si>
  <si>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</si>
  <si>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</si>
  <si>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</si>
  <si>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</si>
  <si>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</si>
  <si>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</si>
  <si>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</si>
  <si>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</si>
  <si>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</si>
  <si>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</si>
  <si>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</si>
  <si>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</si>
  <si>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</si>
  <si>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</si>
  <si>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</si>
  <si>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</si>
  <si>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</si>
  <si>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</si>
  <si>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</si>
  <si>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</si>
  <si>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</si>
  <si>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</si>
  <si>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</si>
  <si>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</si>
  <si>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</si>
  <si>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</si>
  <si>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</si>
  <si>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</si>
  <si>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</si>
  <si>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</si>
  <si>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</si>
  <si>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</si>
  <si>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</si>
  <si>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</si>
  <si>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</si>
  <si>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</si>
  <si>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</si>
  <si>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</si>
  <si>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</si>
  <si>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</si>
  <si>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</si>
  <si>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</si>
  <si>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</si>
  <si>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</si>
  <si>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</si>
  <si>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</si>
  <si>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</si>
  <si>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</si>
  <si>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</si>
  <si>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</si>
  <si>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</si>
  <si>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</si>
  <si>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</si>
  <si>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</si>
  <si>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</si>
  <si>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</si>
  <si>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</si>
  <si>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</si>
  <si>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</si>
  <si>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</si>
  <si>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</si>
  <si>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</si>
  <si>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</si>
  <si>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</si>
  <si>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</si>
  <si>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</si>
  <si>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</si>
  <si>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</si>
  <si>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</si>
  <si>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</si>
  <si>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</si>
  <si>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</si>
  <si>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</si>
  <si>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</si>
  <si>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</si>
  <si>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</si>
  <si>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</si>
  <si>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</si>
  <si>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</si>
  <si>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</si>
  <si>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</si>
  <si>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</si>
  <si>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</si>
  <si>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</si>
  <si>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</si>
  <si>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</si>
  <si>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</si>
  <si>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</si>
  <si>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</si>
  <si>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</si>
  <si>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</si>
  <si>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</si>
  <si>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</si>
  <si>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</si>
  <si>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</si>
  <si>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</si>
  <si>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</si>
  <si>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</si>
  <si>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</si>
  <si>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</si>
  <si>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</si>
  <si>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</si>
  <si>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</si>
  <si>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</si>
  <si>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</si>
  <si>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</si>
  <si>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</si>
  <si>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</si>
  <si>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</si>
  <si>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</si>
  <si>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</si>
  <si>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</si>
  <si>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</si>
  <si>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</si>
  <si>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</si>
  <si>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</si>
  <si>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</si>
  <si>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</si>
  <si>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</si>
  <si>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</si>
  <si>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</si>
  <si>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</si>
  <si>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</si>
  <si>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</si>
  <si>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</si>
  <si>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</si>
  <si>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</si>
  <si>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</si>
  <si>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</si>
  <si>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</si>
  <si>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</si>
  <si>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</si>
  <si>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</si>
  <si>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</si>
  <si>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</si>
  <si>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</si>
  <si>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</si>
  <si>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</si>
  <si>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</si>
  <si>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</si>
  <si>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</si>
  <si>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</si>
  <si>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</si>
  <si>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</si>
  <si>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</si>
  <si>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</si>
  <si>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</si>
  <si>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</si>
  <si>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</si>
  <si>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</si>
  <si>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</si>
  <si>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</si>
  <si>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</si>
  <si>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</si>
  <si>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</si>
  <si>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</si>
  <si>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</si>
  <si>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</si>
  <si>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</si>
  <si>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</si>
  <si>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</si>
  <si>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</si>
  <si>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</si>
  <si>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</si>
  <si>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</si>
  <si>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</si>
  <si>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</si>
  <si>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</si>
  <si>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</si>
  <si>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</si>
  <si>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</si>
  <si>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</si>
  <si>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</si>
  <si>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</si>
  <si>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</si>
  <si>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</si>
  <si>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</si>
  <si>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</si>
  <si>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</si>
  <si>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</si>
  <si>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</si>
  <si>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</si>
  <si>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</si>
  <si>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</si>
  <si>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</si>
  <si>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</si>
  <si>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</si>
  <si>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</si>
  <si>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</si>
  <si>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</si>
  <si>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</si>
  <si>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</si>
  <si>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</si>
  <si>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</si>
  <si>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</si>
  <si>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</si>
  <si>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</si>
  <si>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</si>
  <si>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</si>
  <si>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</si>
  <si>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</si>
  <si>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</si>
  <si>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</si>
  <si>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</si>
  <si>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</si>
  <si>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</si>
  <si>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</si>
  <si>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</si>
  <si>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</si>
  <si>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</si>
  <si>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</si>
  <si>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</si>
  <si>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</si>
  <si>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</si>
  <si>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</si>
  <si>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</si>
  <si>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</si>
  <si>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</si>
  <si>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</si>
  <si>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</si>
  <si>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</si>
  <si>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</si>
  <si>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</si>
  <si>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</si>
  <si>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</si>
  <si>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</si>
  <si>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</si>
  <si>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</si>
  <si>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</si>
  <si>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</si>
  <si>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</si>
  <si>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</si>
  <si>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</si>
  <si>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</si>
  <si>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</si>
  <si>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</si>
  <si>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</si>
  <si>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</si>
  <si>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</si>
  <si>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</si>
  <si>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</si>
  <si>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</si>
  <si>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</si>
  <si>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</si>
  <si>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</si>
  <si>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</si>
  <si>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</si>
  <si>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</si>
  <si>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</si>
  <si>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</si>
  <si>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</si>
  <si>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</si>
  <si>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</si>
  <si>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</si>
  <si>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</si>
  <si>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</si>
  <si>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</si>
  <si>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</si>
  <si>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</si>
  <si>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</si>
  <si>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</si>
  <si>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</si>
  <si>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</si>
  <si>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</si>
  <si>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</si>
  <si>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</si>
  <si>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</si>
  <si>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</si>
  <si>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</si>
  <si>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</si>
  <si>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</si>
  <si>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</si>
  <si>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</si>
  <si>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</si>
  <si>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</si>
  <si>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</si>
  <si>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</si>
  <si>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</si>
  <si>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</si>
  <si>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</si>
  <si>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</si>
  <si>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</si>
  <si>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</si>
  <si>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</si>
  <si>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</si>
  <si>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</si>
  <si>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</si>
  <si>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</si>
  <si>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</si>
  <si>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</si>
  <si>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</si>
  <si>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</si>
  <si>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</si>
  <si>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</si>
  <si>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</si>
  <si>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</si>
  <si>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</si>
  <si>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</si>
  <si>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</si>
  <si>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</si>
  <si>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</si>
  <si>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</si>
  <si>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</si>
  <si>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</si>
  <si>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</si>
  <si>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</si>
  <si>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</si>
  <si>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</si>
  <si>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</si>
  <si>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</si>
  <si>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</si>
  <si>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</si>
  <si>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</si>
  <si>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</si>
  <si>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</si>
  <si>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</si>
  <si>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</si>
  <si>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</si>
  <si>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</si>
  <si>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</si>
  <si>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</si>
  <si>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</si>
  <si>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</si>
  <si>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</si>
  <si>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</si>
  <si>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</si>
  <si>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</si>
  <si>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</si>
  <si>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</si>
  <si>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</si>
  <si>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</si>
  <si>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</si>
  <si>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</si>
  <si>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</si>
  <si>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</si>
  <si>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</si>
  <si>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</si>
  <si>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</si>
  <si>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</si>
  <si>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</si>
  <si>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</si>
  <si>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</si>
  <si>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</si>
  <si>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</si>
  <si>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</si>
  <si>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</si>
  <si>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</si>
  <si>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</si>
  <si>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</si>
  <si>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</si>
  <si>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</si>
  <si>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</si>
  <si>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</si>
  <si>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</si>
  <si>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</si>
  <si>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</si>
  <si>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</si>
  <si>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</si>
  <si>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</si>
  <si>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</si>
  <si>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</si>
  <si>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</si>
  <si>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</si>
  <si>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</si>
  <si>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</si>
  <si>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</si>
  <si>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</si>
  <si>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</si>
  <si>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</si>
  <si>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</si>
  <si>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</si>
  <si>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</si>
  <si>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</si>
  <si>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</si>
  <si>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</si>
  <si>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</si>
  <si>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</si>
  <si>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</si>
  <si>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</si>
  <si>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</si>
  <si>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</si>
  <si>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</si>
  <si>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</si>
  <si>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</si>
  <si>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</si>
  <si>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</si>
  <si>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</si>
  <si>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</si>
  <si>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</si>
  <si>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</si>
  <si>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</si>
  <si>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</si>
  <si>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</si>
  <si>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</si>
  <si>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</si>
  <si>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</si>
  <si>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</si>
  <si>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</si>
  <si>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</si>
  <si>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</si>
  <si>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</si>
  <si>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</si>
  <si>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</si>
  <si>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</si>
  <si>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</si>
  <si>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</si>
  <si>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</si>
  <si>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</si>
  <si>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</si>
  <si>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</si>
  <si>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</si>
  <si>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</si>
  <si>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</si>
  <si>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</si>
  <si>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</si>
  <si>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</si>
  <si>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</si>
  <si>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</si>
  <si>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</si>
  <si>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</si>
  <si>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</si>
  <si>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</si>
  <si>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</si>
  <si>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</si>
  <si>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</si>
  <si>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</si>
  <si>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</si>
  <si>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</si>
  <si>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</si>
  <si>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</si>
  <si>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</si>
  <si>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</si>
  <si>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</si>
  <si>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</si>
  <si>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</si>
  <si>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</si>
  <si>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</si>
  <si>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</si>
  <si>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</si>
  <si>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</si>
  <si>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</si>
  <si>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</si>
  <si>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</si>
  <si>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</si>
  <si>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</si>
  <si>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</si>
  <si>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</si>
  <si>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</si>
  <si>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</si>
  <si>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</si>
  <si>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</si>
  <si>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</si>
  <si>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</si>
  <si>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</si>
  <si>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</si>
  <si>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</si>
  <si>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</si>
  <si>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</si>
  <si>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</si>
  <si>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</si>
  <si>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</si>
  <si>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</si>
  <si>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</si>
  <si>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</si>
  <si>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</si>
  <si>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</si>
  <si>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</si>
  <si>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</si>
  <si>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</si>
  <si>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</si>
  <si>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</si>
  <si>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</si>
  <si>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</si>
  <si>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</si>
  <si>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</si>
  <si>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</si>
  <si>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</si>
  <si>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</si>
  <si>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</si>
  <si>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</si>
  <si>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</si>
  <si>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</si>
  <si>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</si>
  <si>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</si>
  <si>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</si>
  <si>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</si>
  <si>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</si>
  <si>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</si>
  <si>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</si>
  <si>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</si>
  <si>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</si>
  <si>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</si>
  <si>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</si>
  <si>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</si>
  <si>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</si>
  <si>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</si>
  <si>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</si>
  <si>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</si>
  <si>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</si>
  <si>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</si>
  <si>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</si>
  <si>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</si>
  <si>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</si>
  <si>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</si>
  <si>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</si>
  <si>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</si>
  <si>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</si>
  <si>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</si>
  <si>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</si>
  <si>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</si>
  <si>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</si>
  <si>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</si>
  <si>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</si>
  <si>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</si>
  <si>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</si>
  <si>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</si>
  <si>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</si>
  <si>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</si>
  <si>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</si>
  <si>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</si>
  <si>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</si>
  <si>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</si>
  <si>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</si>
  <si>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</si>
  <si>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</si>
  <si>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</si>
  <si>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</si>
  <si>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</si>
  <si>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</si>
  <si>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</si>
  <si>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</si>
  <si>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</si>
  <si>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</si>
  <si>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</si>
  <si>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</si>
  <si>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</si>
  <si>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</si>
  <si>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</si>
  <si>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</si>
  <si>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</si>
  <si>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</si>
  <si>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</si>
  <si>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</si>
  <si>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</si>
  <si>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</si>
  <si>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</si>
  <si>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</si>
  <si>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</si>
  <si>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</si>
  <si>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</si>
  <si>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</si>
  <si>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</si>
  <si>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</si>
  <si>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</si>
  <si>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</si>
  <si>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</si>
  <si>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</si>
  <si>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</si>
  <si>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</si>
  <si>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</si>
  <si>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</si>
  <si>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</si>
  <si>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</si>
  <si>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</si>
  <si>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</si>
  <si>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</si>
  <si>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</si>
  <si>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</si>
  <si>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</si>
  <si>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</si>
  <si>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</si>
  <si>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</si>
  <si>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</si>
  <si>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</si>
  <si>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</si>
  <si>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</si>
  <si>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</si>
  <si>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</si>
  <si>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</si>
  <si>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</si>
  <si>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</si>
  <si>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</si>
  <si>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</si>
  <si>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</si>
  <si>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</si>
  <si>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</si>
  <si>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</si>
  <si>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</si>
  <si>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</si>
  <si>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</si>
  <si>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</si>
  <si>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</si>
  <si>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</si>
  <si>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</si>
  <si>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</si>
  <si>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</si>
  <si>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</si>
  <si>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</si>
  <si>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</si>
  <si>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</si>
  <si>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</si>
  <si>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</si>
  <si>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</si>
  <si>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</si>
  <si>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</si>
  <si>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</si>
  <si>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</si>
  <si>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</si>
  <si>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</si>
  <si>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</si>
  <si>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</si>
  <si>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</si>
  <si>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</si>
  <si>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</si>
  <si>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</si>
  <si>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</si>
  <si>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</si>
  <si>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</si>
  <si>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</si>
  <si>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</si>
  <si>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</si>
  <si>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</si>
  <si>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</si>
  <si>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</si>
  <si>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</si>
  <si>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</si>
  <si>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</si>
  <si>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</si>
  <si>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</si>
  <si>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</si>
  <si>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</si>
  <si>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</si>
  <si>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</si>
  <si>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</si>
  <si>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</si>
  <si>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</si>
  <si>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</si>
  <si>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</si>
  <si>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</si>
  <si>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</si>
  <si>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</si>
  <si>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</si>
  <si>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</si>
  <si>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</si>
  <si>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</si>
  <si>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</si>
  <si>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</si>
  <si>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</si>
  <si>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</si>
  <si>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</si>
  <si>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</si>
  <si>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</si>
  <si>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</si>
  <si>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</si>
  <si>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</si>
  <si>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</si>
  <si>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</si>
  <si>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</si>
  <si>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</si>
  <si>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</si>
  <si>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</si>
  <si>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</si>
  <si>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</si>
  <si>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</si>
  <si>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</si>
  <si>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</si>
  <si>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</si>
  <si>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</si>
  <si>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</si>
  <si>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</si>
  <si>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</si>
  <si>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</si>
  <si>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</si>
  <si>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</si>
  <si>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</si>
  <si>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</si>
  <si>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</si>
  <si>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</si>
  <si>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</si>
  <si>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</si>
  <si>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</si>
  <si>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</si>
  <si>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</si>
  <si>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</si>
  <si>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</si>
  <si>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</si>
  <si>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</si>
  <si>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</si>
  <si>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</si>
  <si>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</si>
  <si>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</si>
  <si>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</si>
  <si>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</si>
  <si>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</si>
  <si>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</si>
  <si>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</si>
  <si>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</si>
  <si>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</si>
  <si>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</si>
  <si>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</si>
  <si>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</si>
  <si>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</si>
  <si>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</si>
  <si>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</si>
  <si>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</si>
  <si>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</si>
  <si>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</si>
  <si>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</si>
  <si>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</si>
  <si>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</si>
  <si>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</si>
  <si>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</si>
  <si>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</si>
  <si>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</si>
  <si>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</si>
  <si>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</si>
  <si>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</si>
  <si>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</si>
  <si>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</si>
  <si>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</si>
  <si>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</si>
  <si>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</si>
  <si>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</si>
  <si>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</si>
  <si>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</si>
  <si>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</si>
  <si>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</si>
  <si>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</si>
  <si>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</si>
  <si>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</si>
  <si>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</si>
  <si>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</si>
  <si>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</si>
  <si>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</si>
  <si>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</si>
  <si>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</si>
  <si>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</si>
  <si>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</si>
  <si>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</si>
  <si>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</si>
  <si>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</si>
  <si>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</si>
  <si>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</si>
  <si>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</si>
  <si>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</si>
  <si>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</si>
  <si>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</si>
  <si>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</si>
  <si>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</si>
  <si>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</si>
  <si>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</si>
  <si>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</si>
  <si>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</si>
  <si>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</si>
  <si>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</si>
  <si>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</si>
  <si>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</si>
  <si>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</si>
  <si>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</si>
  <si>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</si>
  <si>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</si>
  <si>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</si>
  <si>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</si>
  <si>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</si>
  <si>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</si>
  <si>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</si>
  <si>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</si>
  <si>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</si>
  <si>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</si>
  <si>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</si>
  <si>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</si>
  <si>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</si>
  <si>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</si>
  <si>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</si>
  <si>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</si>
  <si>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</si>
  <si>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</si>
  <si>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</si>
  <si>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</si>
  <si>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</si>
  <si>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</si>
  <si>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</si>
  <si>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</si>
  <si>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</si>
  <si>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</si>
  <si>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</si>
  <si>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</si>
  <si>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</si>
  <si>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</si>
  <si>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</si>
  <si>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</si>
  <si>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</si>
  <si>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</si>
  <si>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</si>
  <si>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</si>
  <si>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</si>
  <si>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</si>
  <si>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</si>
  <si>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</si>
  <si>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</si>
  <si>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</si>
  <si>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</si>
  <si>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</si>
  <si>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</si>
  <si>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</si>
  <si>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</si>
  <si>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</si>
  <si>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</si>
  <si>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</si>
  <si>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</si>
  <si>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</si>
  <si>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</si>
  <si>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</si>
  <si>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</si>
  <si>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</si>
  <si>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</si>
  <si>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</si>
  <si>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</si>
  <si>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</si>
  <si>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</si>
  <si>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</si>
  <si>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</si>
  <si>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</si>
  <si>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</si>
  <si>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</si>
  <si>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</si>
  <si>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</si>
  <si>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</si>
  <si>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</si>
  <si>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</si>
  <si>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</si>
  <si>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</si>
  <si>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</si>
  <si>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</si>
  <si>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</si>
  <si>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</si>
  <si>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</si>
  <si>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</si>
  <si>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</si>
  <si>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</si>
  <si>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</si>
  <si>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</si>
  <si>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</si>
  <si>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</si>
  <si>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</si>
  <si>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</si>
  <si>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</si>
  <si>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</si>
  <si>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</si>
  <si>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</si>
  <si>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</si>
  <si>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</si>
  <si>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</si>
  <si>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</si>
  <si>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</si>
  <si>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</si>
  <si>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</si>
  <si>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</si>
  <si>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</si>
  <si>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</si>
  <si>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</si>
  <si>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</si>
  <si>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</si>
  <si>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</si>
  <si>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</si>
  <si>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</si>
  <si>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</si>
  <si>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</si>
  <si>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</si>
  <si>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</si>
  <si>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</si>
  <si>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</si>
  <si>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</si>
  <si>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</si>
  <si>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</si>
  <si>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</si>
  <si>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</si>
  <si>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</si>
  <si>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</si>
  <si>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</si>
  <si>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</si>
  <si>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</si>
  <si>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</si>
  <si>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</si>
  <si>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</si>
  <si>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</si>
  <si>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</si>
  <si>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</si>
  <si>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</si>
  <si>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</si>
  <si>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</si>
  <si>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</si>
  <si>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</si>
  <si>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</si>
  <si>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</si>
  <si>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</si>
  <si>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</si>
  <si>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</si>
  <si>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</si>
  <si>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</si>
  <si>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</si>
  <si>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</si>
  <si>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</si>
  <si>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</si>
  <si>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</si>
  <si>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</si>
  <si>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</si>
  <si>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</si>
  <si>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</si>
  <si>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</si>
  <si>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</si>
  <si>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</si>
  <si>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</si>
  <si>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</si>
  <si>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</si>
  <si>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</si>
  <si>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</si>
  <si>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</si>
  <si>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</si>
  <si>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</si>
  <si>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</si>
  <si>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</si>
  <si>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</si>
  <si>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</si>
  <si>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</si>
  <si>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</si>
  <si>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</si>
  <si>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</si>
  <si>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</si>
  <si>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</si>
  <si>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</si>
  <si>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</si>
  <si>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</si>
  <si>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</si>
  <si>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</si>
  <si>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</si>
  <si>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</si>
  <si>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</si>
  <si>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</si>
  <si>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</si>
  <si>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</si>
  <si>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</si>
  <si>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</si>
  <si>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</si>
  <si>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</si>
  <si>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</si>
  <si>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</si>
  <si>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</si>
  <si>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</si>
  <si>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</si>
  <si>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</si>
  <si>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</si>
  <si>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</si>
  <si>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</si>
  <si>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</si>
  <si>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</si>
  <si>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</si>
  <si>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</si>
  <si>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</si>
  <si>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</si>
  <si>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</si>
  <si>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</si>
  <si>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</si>
  <si>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</si>
  <si>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</si>
  <si>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</si>
  <si>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</si>
  <si>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</si>
  <si>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</si>
  <si>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</si>
  <si>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</si>
  <si>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</si>
  <si>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</si>
  <si>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</si>
  <si>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</si>
  <si>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</si>
  <si>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</si>
  <si>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</si>
  <si>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</si>
  <si>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</si>
  <si>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</si>
  <si>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</si>
  <si>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</si>
  <si>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</si>
  <si>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</si>
  <si>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</si>
  <si>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</si>
  <si>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</si>
  <si>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</si>
  <si>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</si>
  <si>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</si>
  <si>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</si>
  <si>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</si>
  <si>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</si>
  <si>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</si>
  <si>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</si>
  <si>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</si>
  <si>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</si>
  <si>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</si>
  <si>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</si>
  <si>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</si>
  <si>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</si>
  <si>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</si>
  <si>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</si>
  <si>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</si>
  <si>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</si>
  <si>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</si>
  <si>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</si>
  <si>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</si>
  <si>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</si>
  <si>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</si>
  <si>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</si>
  <si>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</si>
  <si>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</si>
  <si>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</si>
  <si>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</si>
  <si>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</si>
  <si>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</si>
  <si>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</si>
  <si>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</si>
  <si>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</si>
  <si>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</si>
  <si>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</si>
  <si>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</si>
  <si>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</si>
  <si>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</si>
  <si>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</si>
  <si>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</si>
  <si>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</si>
  <si>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</si>
  <si>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</si>
  <si>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</si>
  <si>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</si>
  <si>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</si>
  <si>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</si>
  <si>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</si>
  <si>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</si>
  <si>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</si>
  <si>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</si>
  <si>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</si>
  <si>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</si>
  <si>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</si>
  <si>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</si>
  <si>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</si>
  <si>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</si>
  <si>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</si>
  <si>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</si>
  <si>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</si>
  <si>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</si>
  <si>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</si>
  <si>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</si>
  <si>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</si>
  <si>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</si>
  <si>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</si>
  <si>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</si>
  <si>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</si>
  <si>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</si>
  <si>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</si>
  <si>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</si>
  <si>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</si>
  <si>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</si>
  <si>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</si>
  <si>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</si>
  <si>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</si>
  <si>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</si>
  <si>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</si>
  <si>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</si>
  <si>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</si>
  <si>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</si>
  <si>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</si>
  <si>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</si>
  <si>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</si>
  <si>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</si>
  <si>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</si>
  <si>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</si>
  <si>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</si>
  <si>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</si>
  <si>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</si>
  <si>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</si>
  <si>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</si>
  <si>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</si>
  <si>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</si>
  <si>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</si>
  <si>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</si>
  <si>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</si>
  <si>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</si>
  <si>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</si>
  <si>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</si>
  <si>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</si>
  <si>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</si>
  <si>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</si>
  <si>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</si>
  <si>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</si>
  <si>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</si>
  <si>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</si>
  <si>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</si>
  <si>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</si>
  <si>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</si>
  <si>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</si>
  <si>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</si>
  <si>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</si>
  <si>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</si>
  <si>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</si>
  <si>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</si>
  <si>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</si>
  <si>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</si>
  <si>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</si>
  <si>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</si>
  <si>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</si>
  <si>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</si>
  <si>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</si>
  <si>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</si>
  <si>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</si>
  <si>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</si>
  <si>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</si>
  <si>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</si>
  <si>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</si>
  <si>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</si>
  <si>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</si>
  <si>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</si>
  <si>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</si>
  <si>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</si>
  <si>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</si>
  <si>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</si>
  <si>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</si>
  <si>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</si>
  <si>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</si>
  <si>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</si>
  <si>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</si>
  <si>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</si>
  <si>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</si>
  <si>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</si>
  <si>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</si>
  <si>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</si>
  <si>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</si>
  <si>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</si>
  <si>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</si>
  <si>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</si>
  <si>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</si>
  <si>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</si>
  <si>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</si>
  <si>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</si>
  <si>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</si>
  <si>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</si>
  <si>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</si>
  <si>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</si>
  <si>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</si>
  <si>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</si>
  <si>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</si>
  <si>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</si>
  <si>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</si>
  <si>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</si>
  <si>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</si>
  <si>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</si>
  <si>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</si>
  <si>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</si>
  <si>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</si>
  <si>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</si>
  <si>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</si>
  <si>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</si>
  <si>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</si>
  <si>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</si>
  <si>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</si>
  <si>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</si>
  <si>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</si>
  <si>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</si>
  <si>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</si>
  <si>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</si>
  <si>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</si>
  <si>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</si>
  <si>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</si>
  <si>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</si>
  <si>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</si>
  <si>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</si>
  <si>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</si>
  <si>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</si>
  <si>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</si>
  <si>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</si>
  <si>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</si>
  <si>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</si>
  <si>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</si>
  <si>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</si>
  <si>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</si>
  <si>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</si>
  <si>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</si>
  <si>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</si>
  <si>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</si>
  <si>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</si>
  <si>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</si>
  <si>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</si>
  <si>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</si>
  <si>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</si>
  <si>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</si>
  <si>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</si>
  <si>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</si>
  <si>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</si>
  <si>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</si>
  <si>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</si>
  <si>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</si>
  <si>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</si>
  <si>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</si>
  <si>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</si>
  <si>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</si>
  <si>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</si>
  <si>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</si>
  <si>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</si>
  <si>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</si>
  <si>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</si>
  <si>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</si>
  <si>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</si>
  <si>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</si>
  <si>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</si>
  <si>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</si>
  <si>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</si>
  <si>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</si>
  <si>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</si>
  <si>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</si>
  <si>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</si>
  <si>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</si>
  <si>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</si>
  <si>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</si>
  <si>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</si>
  <si>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</si>
  <si>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</si>
  <si>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</si>
  <si>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</si>
  <si>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</si>
  <si>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</si>
  <si>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</si>
  <si>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</si>
  <si>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</si>
  <si>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</si>
  <si>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</si>
  <si>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</si>
  <si>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</si>
  <si>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</si>
  <si>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</si>
  <si>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</si>
  <si>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</si>
  <si>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</si>
  <si>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</si>
  <si>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</si>
  <si>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</si>
  <si>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</si>
  <si>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</si>
  <si>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</si>
  <si>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</si>
  <si>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</si>
  <si>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</si>
  <si>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</si>
  <si>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</si>
  <si>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</si>
  <si>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</si>
  <si>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</si>
  <si>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</si>
  <si>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</si>
  <si>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</si>
  <si>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</si>
  <si>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</si>
  <si>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</si>
  <si>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</si>
  <si>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</si>
  <si>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</si>
  <si>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</si>
  <si>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</si>
  <si>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</si>
  <si>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</si>
  <si>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</si>
  <si>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</si>
  <si>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</si>
  <si>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</si>
  <si>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</si>
  <si>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</si>
  <si>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</si>
  <si>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</si>
  <si>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</si>
  <si>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</si>
  <si>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</si>
  <si>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</si>
  <si>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</si>
  <si>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</si>
  <si>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</si>
  <si>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</si>
  <si>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</si>
  <si>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</si>
  <si>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</si>
  <si>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</si>
  <si>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</si>
  <si>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</si>
  <si>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</si>
  <si>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</si>
  <si>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</si>
  <si>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</si>
  <si>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</si>
  <si>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</si>
  <si>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</si>
  <si>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</si>
  <si>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</si>
  <si>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</si>
  <si>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</si>
  <si>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</si>
  <si>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</si>
  <si>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</si>
  <si>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</si>
  <si>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</si>
  <si>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</si>
  <si>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</si>
  <si>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</si>
  <si>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</si>
  <si>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</si>
  <si>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</si>
  <si>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</si>
  <si>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</si>
  <si>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</si>
  <si>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</si>
  <si>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</si>
  <si>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</si>
  <si>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</si>
  <si>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</si>
  <si>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</si>
  <si>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</si>
  <si>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</si>
  <si>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</si>
  <si>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</si>
  <si>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</si>
  <si>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</si>
  <si>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</si>
  <si>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</si>
  <si>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</si>
  <si>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</si>
  <si>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</si>
  <si>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</si>
  <si>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</si>
  <si>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</si>
  <si>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</si>
  <si>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</si>
  <si>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</si>
  <si>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</si>
  <si>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</si>
  <si>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</si>
  <si>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</si>
  <si>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</si>
  <si>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</si>
  <si>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</si>
  <si>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</si>
  <si>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</si>
  <si>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</si>
  <si>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</si>
  <si>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</si>
  <si>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</si>
  <si>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</si>
  <si>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</si>
  <si>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</si>
  <si>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</si>
  <si>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</si>
  <si>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</si>
  <si>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</si>
  <si>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</si>
  <si>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</si>
  <si>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</si>
  <si>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</si>
  <si>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</si>
  <si>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</si>
  <si>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</si>
  <si>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</si>
  <si>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</si>
  <si>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</si>
  <si>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</si>
  <si>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</si>
  <si>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</si>
  <si>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</si>
  <si>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</si>
  <si>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</si>
  <si>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</si>
  <si>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</si>
  <si>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</si>
  <si>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</si>
  <si>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</si>
  <si>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</si>
  <si>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</si>
  <si>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</si>
  <si>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</si>
  <si>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</si>
  <si>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</si>
  <si>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</si>
  <si>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</si>
  <si>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</si>
  <si>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</si>
  <si>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</si>
  <si>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</si>
  <si>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</si>
  <si>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</si>
  <si>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</si>
  <si>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</si>
  <si>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</si>
  <si>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</si>
  <si>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</si>
  <si>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</si>
  <si>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</si>
  <si>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</si>
  <si>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</si>
  <si>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</si>
  <si>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</si>
  <si>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</si>
  <si>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</si>
  <si>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</si>
  <si>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</si>
  <si>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</si>
  <si>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</si>
  <si>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</si>
  <si>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</si>
  <si>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</si>
  <si>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</si>
  <si>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</si>
  <si>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</si>
  <si>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</si>
  <si>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</si>
  <si>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</si>
  <si>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</si>
  <si>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</si>
  <si>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</si>
  <si>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</si>
  <si>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</si>
  <si>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</si>
  <si>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</si>
  <si>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</si>
  <si>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</si>
  <si>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</si>
  <si>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</si>
  <si>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</si>
  <si>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</si>
  <si>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</si>
  <si>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</si>
  <si>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</si>
  <si>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</si>
  <si>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</si>
  <si>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</si>
  <si>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</si>
  <si>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</si>
  <si>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</si>
  <si>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</si>
  <si>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</si>
  <si>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</si>
  <si>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</si>
  <si>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</si>
  <si>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</si>
  <si>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</si>
  <si>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</si>
  <si>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</si>
  <si>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</si>
  <si>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</si>
  <si>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</si>
  <si>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</si>
  <si>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</si>
  <si>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</si>
  <si>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</si>
  <si>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</si>
  <si>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</si>
  <si>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</si>
  <si>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</si>
  <si>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</si>
  <si>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</si>
  <si>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</si>
  <si>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</si>
  <si>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</si>
  <si>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</si>
  <si>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</si>
  <si>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</si>
  <si>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</si>
  <si>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</si>
  <si>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</si>
  <si>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</si>
  <si>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</si>
  <si>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</si>
  <si>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</si>
  <si>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</si>
  <si>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</si>
  <si>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</si>
  <si>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</si>
  <si>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</si>
  <si>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</si>
  <si>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</si>
  <si>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</si>
  <si>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</si>
  <si>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</si>
  <si>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</si>
  <si>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</si>
  <si>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</si>
  <si>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</si>
  <si>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</si>
  <si>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</si>
  <si>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</si>
  <si>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</si>
  <si>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</si>
  <si>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</si>
  <si>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</si>
  <si>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</si>
  <si>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</si>
  <si>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</si>
  <si>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</si>
  <si>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</si>
  <si>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</si>
  <si>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</si>
  <si>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</si>
  <si>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</si>
  <si>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</si>
  <si>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</si>
  <si>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</si>
  <si>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</si>
  <si>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</si>
  <si>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</si>
  <si>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</si>
  <si>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</si>
  <si>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</si>
  <si>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</si>
  <si>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</si>
  <si>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</si>
  <si>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</si>
  <si>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</si>
  <si>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</si>
  <si>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</si>
  <si>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</si>
  <si>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</si>
  <si>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</si>
  <si>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</si>
  <si>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</si>
  <si>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</si>
  <si>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</si>
  <si>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</si>
  <si>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</si>
  <si>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</si>
  <si>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</si>
  <si>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</si>
  <si>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</si>
  <si>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</si>
  <si>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</si>
  <si>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</si>
  <si>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</si>
  <si>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</si>
  <si>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</si>
  <si>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</si>
  <si>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</si>
  <si>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</si>
  <si>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</si>
  <si>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</si>
  <si>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</si>
  <si>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</si>
  <si>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</si>
  <si>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</si>
  <si>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</si>
  <si>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</si>
  <si>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</si>
  <si>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</si>
  <si>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</si>
  <si>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</si>
  <si>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</si>
  <si>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</si>
  <si>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</si>
  <si>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</si>
  <si>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</si>
  <si>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</si>
  <si>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</si>
  <si>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</si>
  <si>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</si>
  <si>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</si>
  <si>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</si>
  <si>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</si>
  <si>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</si>
  <si>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</si>
  <si>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</si>
  <si>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</si>
  <si>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</si>
  <si>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</si>
  <si>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</si>
  <si>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</si>
  <si>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</si>
  <si>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</si>
  <si>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</si>
  <si>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</si>
  <si>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</si>
  <si>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</si>
  <si>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</si>
  <si>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</si>
  <si>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</si>
  <si>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</si>
  <si>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</si>
  <si>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</si>
  <si>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</si>
  <si>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</si>
  <si>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</si>
  <si>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</si>
  <si>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</si>
  <si>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</si>
  <si>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</si>
  <si>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</si>
  <si>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</si>
  <si>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</si>
  <si>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</si>
  <si>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</si>
  <si>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</si>
  <si>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</si>
  <si>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</si>
  <si>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</si>
  <si>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</si>
  <si>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</si>
  <si>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</si>
  <si>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</si>
  <si>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</si>
  <si>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</si>
  <si>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</si>
  <si>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</si>
  <si>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</si>
  <si>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</si>
  <si>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</si>
  <si>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</si>
  <si>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</si>
  <si>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</si>
  <si>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</si>
  <si>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</si>
  <si>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</si>
  <si>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</si>
  <si>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</si>
  <si>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</si>
  <si>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</si>
  <si>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</si>
  <si>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</si>
  <si>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</si>
  <si>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</si>
  <si>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</si>
  <si>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</si>
  <si>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</si>
  <si>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</si>
  <si>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</si>
  <si>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</si>
  <si>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</si>
  <si>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</si>
  <si>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</si>
  <si>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</si>
  <si>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</si>
  <si>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</si>
  <si>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</si>
  <si>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</si>
  <si>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</si>
  <si>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</si>
  <si>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</si>
  <si>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</si>
  <si>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</si>
  <si>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</si>
  <si>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</si>
  <si>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</si>
  <si>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</si>
  <si>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</si>
  <si>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</si>
  <si>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</si>
  <si>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</si>
  <si>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</si>
  <si>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</si>
  <si>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</si>
  <si>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</si>
  <si>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</si>
  <si>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</si>
  <si>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</si>
  <si>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</si>
  <si>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</si>
  <si>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</si>
  <si>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</si>
  <si>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</si>
  <si>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</si>
  <si>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</si>
  <si>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</si>
  <si>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</si>
  <si>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</si>
  <si>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</si>
  <si>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</si>
  <si>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</si>
  <si>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</si>
  <si>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</si>
  <si>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</si>
  <si>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</si>
  <si>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</si>
  <si>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</si>
  <si>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</si>
  <si>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</si>
  <si>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</si>
  <si>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</si>
  <si>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</si>
  <si>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</si>
  <si>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</si>
  <si>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</si>
  <si>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</si>
  <si>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</si>
  <si>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</si>
  <si>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</si>
  <si>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</si>
  <si>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</si>
  <si>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</si>
  <si>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</si>
  <si>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</si>
  <si>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</si>
  <si>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</si>
  <si>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</si>
  <si>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</si>
  <si>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</si>
  <si>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</si>
  <si>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</si>
  <si>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</si>
  <si>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</si>
  <si>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</si>
  <si>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</si>
  <si>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</si>
  <si>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</si>
  <si>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</si>
  <si>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</si>
  <si>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</si>
  <si>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</si>
  <si>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</si>
  <si>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</si>
  <si>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</si>
  <si>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</si>
  <si>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</si>
  <si>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</si>
  <si>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</si>
  <si>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</si>
  <si>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</si>
  <si>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</si>
  <si>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</si>
  <si>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</si>
  <si>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</si>
  <si>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</si>
  <si>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</si>
  <si>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</si>
  <si>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</si>
  <si>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</si>
  <si>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</si>
  <si>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</si>
  <si>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</si>
  <si>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</si>
  <si>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</si>
  <si>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</si>
  <si>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</si>
  <si>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</si>
  <si>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</si>
  <si>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</si>
  <si>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</si>
  <si>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</si>
  <si>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</si>
  <si>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</si>
  <si>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</si>
  <si>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</si>
  <si>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</si>
  <si>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</si>
  <si>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</si>
  <si>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</si>
  <si>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</si>
  <si>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</si>
  <si>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</si>
  <si>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</si>
  <si>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</si>
  <si>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</si>
  <si>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</si>
  <si>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</si>
  <si>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</si>
  <si>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</si>
  <si>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</si>
  <si>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</si>
  <si>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</si>
  <si>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</si>
  <si>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</si>
  <si>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</si>
  <si>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</si>
  <si>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</si>
  <si>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</si>
  <si>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</si>
  <si>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</si>
  <si>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</si>
  <si>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</si>
  <si>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</si>
  <si>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</si>
  <si>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</si>
  <si>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</si>
  <si>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</si>
  <si>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</si>
  <si>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</si>
  <si>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</si>
  <si>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</si>
  <si>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</si>
  <si>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</si>
  <si>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</si>
  <si>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</si>
  <si>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</si>
  <si>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</si>
  <si>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</si>
  <si>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</si>
  <si>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</si>
  <si>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</si>
  <si>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</si>
  <si>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</si>
  <si>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</si>
  <si>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</si>
  <si>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</si>
  <si>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</si>
  <si>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</si>
  <si>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</si>
  <si>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</si>
  <si>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</si>
  <si>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</si>
  <si>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</si>
  <si>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</si>
  <si>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</si>
  <si>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</si>
  <si>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</si>
  <si>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</si>
  <si>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</si>
  <si>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</si>
  <si>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</si>
  <si>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</si>
  <si>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</si>
  <si>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</si>
  <si>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</si>
  <si>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</si>
  <si>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</si>
  <si>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</si>
  <si>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</si>
  <si>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</si>
  <si>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</si>
  <si>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</si>
  <si>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</si>
  <si>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</si>
  <si>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</si>
  <si>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</si>
  <si>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</si>
  <si>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</si>
  <si>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</si>
  <si>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</si>
  <si>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</si>
  <si>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</si>
  <si>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</si>
  <si>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</si>
  <si>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</si>
  <si>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</si>
  <si>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</si>
  <si>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</si>
  <si>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</si>
  <si>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</si>
  <si>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</si>
  <si>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</si>
  <si>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</si>
  <si>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</si>
  <si>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</si>
  <si>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</si>
  <si>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</si>
  <si>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</si>
  <si>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</si>
  <si>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</si>
  <si>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</si>
  <si>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</si>
  <si>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</si>
  <si>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</si>
  <si>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</si>
  <si>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</si>
  <si>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</si>
  <si>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</si>
  <si>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</si>
  <si>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</si>
  <si>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</si>
  <si>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</si>
  <si>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</si>
  <si>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</si>
  <si>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</si>
  <si>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</si>
  <si>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</si>
  <si>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</si>
  <si>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</si>
  <si>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</si>
  <si>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</si>
  <si>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</si>
  <si>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</si>
  <si>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</si>
  <si>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</si>
  <si>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</si>
  <si>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</si>
  <si>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</si>
  <si>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</si>
  <si>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</si>
  <si>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</si>
  <si>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</si>
  <si>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</si>
  <si>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</si>
  <si>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</si>
  <si>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</si>
  <si>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</si>
  <si>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</si>
  <si>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</si>
  <si>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</si>
  <si>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</si>
  <si>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</si>
  <si>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</si>
  <si>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</si>
  <si>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</si>
  <si>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</si>
  <si>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</si>
  <si>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</si>
  <si>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</si>
  <si>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</si>
  <si>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</si>
  <si>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</si>
  <si>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</si>
  <si>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</si>
  <si>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</si>
  <si>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</si>
  <si>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</si>
  <si>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</si>
  <si>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</si>
  <si>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</si>
  <si>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</si>
  <si>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</si>
  <si>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</si>
  <si>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</si>
  <si>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</si>
  <si>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</si>
  <si>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</si>
  <si>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</si>
  <si>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</si>
  <si>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</si>
  <si>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</si>
  <si>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</si>
  <si>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</si>
  <si>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</si>
  <si>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</si>
  <si>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</si>
  <si>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</si>
  <si>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</si>
  <si>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</si>
  <si>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</si>
  <si>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</si>
  <si>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</si>
  <si>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</si>
  <si>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</si>
  <si>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</si>
  <si>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</si>
  <si>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</si>
  <si>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</si>
  <si>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</si>
  <si>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</si>
  <si>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</si>
  <si>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</si>
  <si>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</si>
  <si>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</si>
  <si>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</si>
  <si>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</si>
  <si>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</si>
  <si>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</si>
  <si>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</si>
  <si>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</si>
  <si>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</si>
  <si>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</si>
  <si>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</si>
  <si>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</si>
  <si>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</si>
  <si>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</si>
  <si>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</si>
  <si>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</si>
  <si>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</si>
  <si>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</si>
  <si>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</si>
  <si>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</si>
  <si>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</si>
  <si>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</si>
  <si>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</si>
  <si>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</si>
  <si>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</si>
  <si>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</si>
  <si>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</si>
  <si>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</si>
  <si>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</si>
  <si>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</si>
  <si>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</si>
  <si>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</si>
  <si>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</si>
  <si>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</si>
  <si>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</si>
  <si>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</si>
  <si>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</si>
  <si>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</si>
  <si>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</si>
  <si>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</si>
  <si>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</si>
  <si>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</si>
  <si>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</si>
  <si>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</si>
  <si>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</si>
  <si>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</si>
  <si>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</si>
  <si>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</si>
  <si>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</si>
  <si>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</si>
  <si>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</si>
  <si>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</si>
  <si>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</si>
  <si>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</si>
  <si>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</si>
  <si>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</si>
  <si>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</si>
  <si>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</si>
  <si>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</si>
  <si>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</si>
  <si>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</si>
  <si>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</si>
  <si>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</si>
  <si>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</si>
  <si>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</si>
  <si>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</si>
  <si>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</si>
  <si>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</si>
  <si>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</si>
  <si>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</si>
  <si>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</si>
  <si>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</si>
  <si>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</si>
  <si>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</si>
  <si>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</si>
  <si>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</si>
  <si>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</si>
  <si>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</si>
  <si>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</si>
  <si>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</si>
  <si>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</si>
  <si>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</si>
  <si>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</si>
  <si>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</si>
  <si>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</si>
  <si>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</si>
  <si>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</si>
  <si>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</si>
  <si>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</si>
  <si>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</si>
  <si>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</si>
  <si>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</si>
  <si>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</si>
  <si>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</si>
  <si>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</si>
  <si>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</si>
  <si>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</si>
  <si>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</si>
  <si>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</si>
  <si>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</si>
  <si>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</si>
  <si>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</si>
  <si>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</si>
  <si>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</si>
  <si>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</si>
  <si>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</si>
  <si>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</si>
  <si>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</si>
  <si>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</si>
  <si>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</si>
  <si>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</si>
  <si>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</si>
  <si>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</si>
  <si>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</si>
  <si>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</si>
  <si>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</si>
  <si>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</si>
  <si>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</si>
  <si>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</si>
  <si>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</si>
  <si>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</si>
  <si>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</si>
  <si>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</si>
  <si>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</si>
  <si>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</si>
  <si>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</si>
  <si>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</si>
  <si>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</si>
  <si>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</si>
  <si>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</si>
  <si>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</si>
  <si>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</si>
  <si>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</si>
  <si>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</si>
  <si>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</si>
  <si>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</si>
  <si>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</si>
  <si>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</si>
  <si>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</si>
  <si>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</si>
  <si>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</si>
  <si>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</si>
  <si>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</si>
  <si>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</si>
  <si>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</si>
  <si>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</si>
  <si>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</si>
  <si>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</si>
  <si>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</si>
  <si>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</si>
  <si>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</si>
  <si>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</si>
  <si>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</si>
  <si>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</si>
  <si>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</si>
  <si>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</si>
  <si>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</si>
  <si>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</si>
  <si>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</si>
  <si>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</si>
  <si>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</si>
  <si>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</si>
  <si>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</si>
  <si>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</si>
  <si>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</si>
  <si>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</si>
  <si>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</si>
  <si>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</si>
  <si>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</si>
  <si>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</si>
  <si>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</si>
  <si>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</si>
  <si>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</si>
  <si>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</si>
  <si>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</si>
  <si>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</si>
  <si>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</si>
  <si>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</si>
  <si>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</si>
  <si>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</si>
  <si>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</si>
  <si>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</si>
  <si>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</si>
  <si>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</si>
  <si>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</si>
  <si>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</si>
  <si>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</si>
  <si>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</si>
  <si>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</si>
  <si>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</si>
  <si>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</si>
  <si>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</si>
  <si>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</si>
  <si>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</si>
  <si>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</si>
  <si>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</si>
  <si>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</si>
  <si>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</si>
  <si>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</si>
  <si>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</si>
  <si>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</si>
  <si>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</si>
  <si>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</si>
  <si>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</si>
  <si>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</si>
  <si>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</si>
  <si>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</si>
  <si>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</si>
  <si>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</si>
  <si>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</si>
  <si>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</si>
  <si>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</si>
  <si>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</si>
  <si>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</si>
  <si>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</si>
  <si>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</si>
  <si>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</si>
  <si>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</si>
  <si>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</si>
  <si>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</si>
  <si>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</si>
  <si>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</si>
  <si>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</si>
  <si>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</si>
  <si>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</si>
  <si>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</si>
  <si>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</si>
  <si>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</si>
  <si>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</si>
  <si>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</si>
  <si>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</si>
  <si>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</si>
  <si>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</si>
  <si>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</si>
  <si>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</si>
  <si>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</si>
  <si>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</si>
  <si>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</si>
  <si>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</si>
  <si>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</si>
  <si>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</si>
  <si>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</si>
  <si>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</si>
  <si>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</si>
  <si>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</si>
  <si>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</si>
  <si>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</si>
  <si>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</si>
  <si>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</si>
  <si>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</si>
  <si>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</si>
  <si>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</si>
  <si>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</si>
  <si>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</si>
  <si>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</si>
  <si>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</si>
  <si>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</si>
  <si>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</si>
  <si>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</si>
  <si>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</si>
  <si>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</si>
  <si>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</si>
  <si>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</si>
  <si>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</si>
  <si>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</si>
  <si>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</si>
  <si>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</si>
  <si>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</si>
  <si>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</si>
  <si>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</si>
  <si>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</si>
  <si>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</si>
  <si>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</si>
  <si>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</si>
  <si>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</si>
  <si>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</si>
  <si>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</si>
  <si>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</si>
  <si>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</si>
  <si>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</si>
  <si>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</si>
  <si>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</si>
  <si>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</si>
  <si>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</si>
  <si>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</si>
  <si>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</si>
  <si>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</si>
  <si>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</si>
  <si>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</si>
  <si>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</si>
  <si>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</si>
  <si>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</si>
  <si>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</si>
  <si>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</si>
  <si>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</si>
  <si>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</si>
  <si>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</si>
  <si>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</si>
  <si>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</si>
  <si>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</si>
  <si>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</si>
  <si>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</si>
  <si>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</si>
  <si>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</si>
  <si>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</si>
  <si>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</si>
  <si>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</si>
  <si>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</si>
  <si>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</si>
  <si>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</si>
  <si>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</si>
  <si>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</si>
  <si>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</si>
  <si>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</si>
  <si>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</si>
  <si>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</si>
  <si>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</si>
  <si>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</si>
  <si>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</si>
  <si>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</si>
  <si>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</si>
  <si>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</si>
  <si>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</si>
  <si>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</si>
  <si>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</si>
  <si>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</si>
  <si>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</si>
  <si>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</si>
  <si>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</si>
  <si>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</si>
  <si>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</si>
  <si>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</si>
  <si>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</si>
  <si>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</si>
  <si>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</si>
  <si>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</si>
  <si>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</si>
  <si>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</si>
  <si>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</si>
  <si>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</si>
  <si>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</si>
  <si>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</si>
  <si>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</si>
  <si>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</si>
  <si>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</si>
  <si>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</si>
  <si>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</si>
  <si>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</si>
  <si>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</si>
  <si>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</si>
  <si>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</si>
  <si>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</si>
  <si>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</si>
  <si>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</si>
  <si>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</si>
  <si>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</si>
  <si>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</si>
  <si>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</si>
  <si>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</si>
  <si>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</si>
  <si>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</si>
  <si>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</si>
  <si>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</si>
  <si>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</si>
  <si>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</si>
  <si>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</si>
  <si>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</si>
  <si>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</si>
  <si>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</si>
  <si>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</si>
  <si>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</si>
  <si>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</si>
  <si>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</si>
  <si>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</si>
  <si>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</si>
  <si>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</si>
  <si>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</si>
  <si>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</si>
  <si>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</si>
  <si>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</si>
  <si>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</si>
  <si>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</si>
  <si>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</si>
  <si>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</si>
  <si>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</si>
  <si>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</si>
  <si>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</si>
  <si>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</si>
  <si>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</si>
  <si>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</si>
  <si>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</si>
  <si>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</si>
  <si>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</si>
  <si>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</si>
  <si>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</si>
  <si>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</si>
  <si>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</si>
  <si>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</si>
  <si>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</si>
  <si>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</si>
  <si>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</si>
  <si>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</si>
  <si>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</si>
  <si>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</si>
  <si>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</si>
  <si>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</si>
  <si>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</si>
  <si>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</si>
  <si>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</si>
  <si>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</si>
  <si>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</si>
  <si>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</si>
  <si>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</si>
  <si>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</si>
  <si>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</si>
  <si>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</si>
  <si>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</si>
  <si>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</si>
  <si>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</si>
  <si>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</si>
  <si>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</si>
  <si>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</si>
  <si>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</si>
  <si>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</si>
  <si>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</si>
  <si>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</si>
  <si>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</si>
  <si>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</si>
  <si>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</si>
  <si>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</si>
  <si>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</si>
  <si>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</si>
  <si>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</si>
  <si>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</si>
  <si>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</si>
  <si>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</si>
  <si>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</si>
  <si>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</si>
  <si>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</si>
  <si>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</si>
  <si>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</si>
  <si>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</si>
  <si>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</si>
  <si>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</si>
  <si>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</si>
  <si>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</si>
  <si>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</si>
  <si>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</si>
  <si>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</si>
  <si>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</si>
  <si>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</si>
  <si>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</si>
  <si>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</si>
  <si>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</si>
  <si>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</si>
  <si>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</si>
  <si>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</si>
  <si>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</si>
  <si>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</si>
  <si>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</si>
  <si>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</si>
  <si>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</si>
  <si>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</si>
  <si>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</si>
  <si>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</si>
  <si>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</si>
  <si>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</si>
  <si>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</si>
  <si>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</si>
  <si>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</si>
  <si>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</si>
  <si>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</si>
  <si>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</si>
  <si>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</si>
  <si>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</si>
  <si>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</si>
  <si>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</si>
  <si>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</si>
  <si>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</si>
  <si>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</si>
  <si>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</si>
  <si>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</si>
  <si>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</si>
  <si>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</si>
  <si>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</si>
  <si>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</si>
  <si>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</si>
  <si>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</si>
  <si>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</si>
  <si>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</si>
  <si>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</si>
  <si>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</si>
  <si>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</si>
  <si>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</si>
  <si>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</si>
  <si>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</si>
  <si>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</si>
  <si>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</si>
  <si>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</si>
  <si>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</si>
  <si>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</si>
  <si>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</si>
  <si>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</si>
  <si>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</si>
  <si>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</si>
  <si>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</si>
  <si>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</si>
  <si>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</si>
  <si>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</si>
  <si>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</si>
  <si>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</si>
  <si>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</si>
  <si>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</si>
  <si>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</si>
  <si>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</si>
  <si>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</si>
  <si>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</si>
  <si>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</si>
  <si>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</si>
  <si>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</si>
  <si>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</si>
  <si>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</si>
  <si>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</si>
  <si>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</si>
  <si>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</si>
  <si>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</si>
  <si>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</si>
  <si>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</si>
  <si>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</si>
  <si>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</si>
  <si>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</si>
  <si>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</si>
  <si>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</si>
  <si>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</si>
  <si>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</si>
  <si>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</si>
  <si>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</si>
  <si>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</si>
  <si>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</si>
  <si>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</si>
  <si>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</si>
  <si>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</si>
  <si>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</si>
  <si>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</si>
  <si>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</si>
  <si>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</si>
  <si>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</si>
  <si>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</si>
  <si>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</si>
  <si>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</si>
  <si>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</si>
  <si>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</si>
  <si>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</si>
  <si>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</si>
  <si>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</si>
  <si>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</si>
  <si>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</si>
  <si>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</si>
  <si>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</si>
  <si>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</si>
  <si>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</si>
  <si>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</si>
  <si>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</si>
  <si>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</si>
  <si>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</si>
  <si>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</si>
  <si>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</si>
  <si>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</si>
  <si>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</si>
  <si>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</si>
  <si>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</si>
  <si>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</si>
  <si>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</si>
  <si>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</si>
  <si>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</si>
  <si>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</si>
  <si>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</si>
  <si>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</si>
  <si>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</si>
  <si>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</si>
  <si>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</si>
  <si>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</si>
  <si>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</si>
  <si>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</si>
  <si>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</si>
  <si>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</si>
  <si>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</si>
  <si>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</si>
  <si>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</si>
  <si>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</si>
  <si>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</si>
  <si>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</si>
  <si>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</si>
  <si>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</si>
  <si>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</si>
  <si>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</si>
  <si>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</si>
  <si>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</si>
  <si>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</si>
  <si>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</si>
  <si>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</si>
  <si>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</si>
  <si>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</si>
  <si>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</si>
  <si>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</si>
  <si>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</si>
  <si>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</si>
  <si>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</si>
  <si>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</si>
  <si>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</si>
  <si>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</si>
  <si>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</si>
  <si>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</si>
  <si>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</si>
  <si>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</si>
  <si>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</si>
  <si>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</si>
  <si>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</si>
  <si>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</si>
  <si>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</si>
  <si>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</si>
  <si>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</si>
  <si>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</si>
  <si>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</si>
  <si>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</si>
  <si>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</si>
  <si>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</si>
  <si>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</si>
  <si>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</si>
  <si>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</si>
  <si>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</si>
  <si>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</si>
  <si>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</si>
  <si>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</si>
  <si>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</si>
  <si>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</si>
  <si>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</si>
  <si>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</si>
  <si>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</si>
  <si>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</si>
  <si>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</si>
  <si>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</si>
  <si>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</si>
  <si>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</si>
  <si>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</si>
  <si>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</si>
  <si>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</si>
  <si>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</si>
  <si>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</si>
  <si>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</si>
  <si>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</si>
  <si>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</si>
  <si>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</si>
  <si>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</si>
  <si>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</si>
  <si>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</si>
  <si>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</si>
  <si>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</si>
  <si>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</si>
  <si>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</si>
  <si>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</si>
  <si>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</si>
  <si>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</si>
  <si>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</si>
  <si>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</si>
  <si>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</si>
  <si>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</si>
  <si>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</si>
  <si>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</si>
  <si>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</si>
  <si>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</si>
  <si>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</si>
  <si>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</si>
  <si>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</si>
  <si>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</si>
  <si>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</si>
  <si>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</si>
  <si>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</si>
  <si>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</si>
  <si>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</si>
  <si>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</si>
  <si>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</si>
  <si>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</si>
  <si>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</si>
  <si>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</si>
  <si>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</si>
  <si>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</si>
  <si>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</si>
  <si>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</si>
  <si>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</si>
  <si>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</si>
  <si>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</si>
  <si>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</si>
  <si>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</si>
  <si>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</si>
  <si>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</si>
  <si>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</si>
  <si>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</si>
  <si>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</si>
  <si>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</si>
  <si>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</si>
  <si>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</si>
  <si>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</si>
  <si>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</si>
  <si>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</si>
  <si>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</si>
  <si>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</si>
  <si>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</si>
  <si>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</si>
  <si>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</si>
  <si>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</si>
  <si>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</si>
  <si>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</si>
  <si>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</si>
  <si>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</si>
  <si>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</si>
  <si>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</si>
  <si>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</si>
  <si>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</si>
  <si>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</si>
  <si>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</si>
  <si>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</si>
  <si>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</si>
  <si>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</si>
  <si>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</si>
  <si>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</si>
  <si>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</si>
  <si>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</si>
  <si>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</si>
  <si>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</si>
  <si>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</si>
  <si>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</si>
  <si>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</si>
  <si>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</si>
  <si>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</si>
  <si>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</si>
  <si>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</si>
  <si>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</si>
  <si>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</si>
  <si>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</si>
  <si>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</si>
  <si>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</si>
  <si>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</si>
  <si>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</si>
  <si>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</si>
  <si>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</si>
  <si>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</si>
  <si>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</si>
  <si>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</si>
  <si>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</si>
  <si>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</si>
  <si>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</si>
  <si>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</si>
  <si>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</si>
  <si>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</si>
  <si>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</si>
  <si>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</si>
  <si>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</si>
  <si>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</si>
  <si>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</si>
  <si>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</si>
  <si>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</si>
  <si>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</si>
  <si>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</si>
  <si>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</si>
  <si>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</si>
  <si>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</si>
  <si>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</si>
  <si>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</si>
  <si>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</si>
  <si>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</si>
  <si>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</si>
  <si>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</si>
  <si>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</si>
  <si>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</si>
  <si>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</si>
  <si>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</si>
  <si>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</si>
  <si>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</si>
  <si>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</si>
  <si>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</si>
  <si>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</si>
  <si>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</si>
  <si>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</si>
  <si>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</si>
  <si>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</si>
  <si>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</si>
  <si>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</si>
  <si>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</si>
  <si>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</si>
  <si>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</si>
  <si>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</si>
  <si>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</si>
  <si>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</si>
  <si>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</si>
  <si>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</si>
  <si>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</si>
  <si>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</si>
  <si>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</si>
  <si>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</si>
  <si>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</si>
  <si>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</si>
  <si>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</si>
  <si>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</si>
  <si>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</si>
  <si>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</si>
  <si>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</si>
  <si>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</si>
  <si>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</si>
  <si>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</si>
  <si>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</si>
  <si>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</si>
  <si>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</si>
  <si>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</si>
  <si>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</si>
  <si>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</si>
  <si>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</si>
  <si>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</si>
  <si>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</si>
  <si>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</si>
  <si>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</si>
  <si>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</si>
  <si>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</si>
  <si>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</si>
  <si>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</si>
  <si>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</si>
  <si>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</si>
  <si>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</si>
  <si>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</si>
  <si>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</si>
  <si>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</si>
  <si>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</si>
  <si>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</si>
  <si>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</si>
  <si>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</si>
  <si>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</si>
  <si>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</si>
  <si>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</si>
  <si>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</si>
  <si>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</si>
  <si>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</si>
  <si>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</si>
  <si>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</si>
  <si>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</si>
  <si>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</si>
  <si>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</si>
  <si>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</si>
  <si>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</si>
  <si>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</si>
  <si>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</si>
  <si>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</si>
  <si>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</si>
  <si>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</si>
  <si>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</si>
  <si>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</si>
  <si>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</si>
  <si>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</si>
  <si>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</si>
  <si>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</si>
  <si>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</si>
  <si>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</si>
  <si>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</si>
  <si>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</si>
  <si>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</si>
  <si>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</si>
  <si>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</si>
  <si>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</si>
  <si>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</si>
  <si>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</si>
  <si>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</si>
  <si>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</si>
  <si>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</si>
  <si>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</si>
  <si>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</si>
  <si>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</si>
  <si>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</si>
  <si>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</si>
  <si>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</si>
  <si>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</si>
  <si>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</si>
  <si>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</si>
  <si>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</si>
  <si>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</si>
  <si>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</si>
  <si>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</si>
  <si>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</si>
  <si>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</si>
  <si>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</si>
  <si>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</si>
  <si>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</si>
  <si>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</si>
  <si>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</si>
  <si>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</si>
  <si>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</si>
  <si>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</si>
  <si>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</si>
  <si>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</si>
  <si>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</si>
  <si>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</si>
  <si>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</si>
  <si>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</si>
  <si>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</si>
  <si>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</si>
  <si>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</si>
  <si>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</si>
  <si>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</si>
  <si>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</si>
  <si>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</si>
  <si>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</si>
  <si>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</si>
  <si>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</si>
  <si>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</si>
  <si>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</si>
  <si>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</si>
  <si>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</si>
  <si>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</si>
  <si>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</si>
  <si>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</si>
  <si>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</si>
  <si>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</si>
  <si>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</si>
  <si>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</si>
  <si>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</si>
  <si>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</si>
  <si>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</si>
  <si>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</si>
  <si>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</si>
  <si>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</si>
  <si>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</si>
  <si>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</si>
  <si>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</si>
  <si>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</si>
  <si>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</si>
  <si>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</si>
  <si>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</si>
  <si>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</si>
  <si>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</si>
  <si>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</si>
  <si>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</si>
  <si>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</si>
  <si>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</si>
  <si>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</si>
  <si>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</si>
  <si>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</si>
  <si>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</si>
  <si>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</si>
  <si>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</si>
  <si>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</si>
  <si>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</si>
  <si>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</si>
  <si>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</si>
  <si>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</si>
  <si>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</si>
  <si>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</si>
  <si>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</si>
  <si>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</si>
  <si>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</si>
  <si>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</si>
  <si>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</si>
  <si>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</si>
  <si>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</si>
  <si>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</si>
  <si>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</si>
  <si>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</si>
  <si>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</si>
  <si>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</si>
  <si>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</si>
  <si>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</si>
  <si>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</si>
  <si>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</si>
  <si>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</si>
  <si>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</si>
  <si>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</si>
  <si>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</si>
  <si>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</si>
  <si>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</si>
  <si>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</si>
  <si>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</si>
  <si>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</si>
  <si>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</si>
  <si>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</si>
  <si>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</si>
  <si>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</si>
  <si>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</si>
  <si>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</si>
  <si>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</si>
  <si>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</si>
  <si>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</si>
  <si>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</si>
  <si>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</si>
  <si>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</si>
  <si>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</si>
  <si>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</si>
  <si>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</si>
  <si>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</si>
  <si>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</si>
  <si>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</si>
  <si>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</si>
  <si>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</si>
  <si>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</si>
  <si>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</si>
  <si>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</si>
  <si>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</si>
  <si>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</si>
  <si>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</si>
  <si>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</si>
  <si>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</si>
  <si>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</si>
  <si>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</si>
  <si>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</si>
  <si>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</si>
  <si>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</si>
  <si>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</si>
  <si>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</si>
  <si>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</si>
  <si>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</si>
  <si>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</si>
  <si>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</si>
  <si>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</si>
  <si>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</si>
  <si>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</si>
  <si>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</si>
  <si>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</si>
  <si>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</si>
  <si>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</si>
  <si>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</si>
  <si>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</si>
  <si>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</si>
  <si>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</si>
  <si>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</si>
  <si>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</si>
  <si>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</si>
  <si>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</si>
  <si>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</si>
  <si>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</si>
  <si>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</si>
  <si>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</si>
  <si>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</si>
  <si>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</si>
  <si>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</si>
  <si>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</si>
  <si>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</si>
  <si>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</si>
  <si>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</si>
  <si>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</si>
  <si>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</si>
  <si>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</si>
  <si>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</si>
  <si>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</si>
  <si>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</si>
  <si>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</si>
  <si>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</si>
  <si>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</si>
  <si>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</si>
  <si>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</si>
  <si>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</si>
  <si>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</si>
  <si>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</si>
  <si>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</si>
  <si>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</si>
  <si>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</si>
  <si>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</si>
  <si>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</si>
  <si>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</si>
  <si>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</si>
  <si>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</si>
  <si>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</si>
  <si>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</si>
  <si>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</si>
  <si>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</si>
  <si>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</si>
  <si>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</si>
  <si>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</si>
  <si>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</si>
  <si>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</si>
  <si>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</si>
  <si>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</si>
  <si>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</si>
  <si>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</si>
  <si>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</si>
  <si>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</si>
  <si>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</si>
  <si>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</si>
  <si>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</si>
  <si>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</si>
  <si>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</si>
  <si>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</si>
  <si>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</si>
  <si>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</si>
  <si>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</si>
  <si>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</si>
  <si>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</si>
  <si>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</si>
  <si>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</si>
  <si>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</si>
  <si>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</si>
  <si>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</si>
  <si>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</si>
  <si>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</si>
  <si>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</si>
  <si>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</si>
  <si>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</si>
  <si>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</si>
  <si>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</si>
  <si>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</si>
  <si>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</si>
  <si>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</si>
  <si>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</si>
  <si>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</si>
  <si>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</si>
  <si>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</si>
  <si>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</si>
  <si>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</si>
  <si>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</si>
  <si>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</si>
  <si>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</si>
  <si>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</si>
  <si>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</si>
  <si>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</si>
  <si>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</si>
  <si>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</si>
  <si>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</si>
  <si>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</si>
  <si>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</si>
  <si>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</si>
  <si>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</si>
  <si>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</si>
  <si>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</si>
  <si>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</si>
  <si>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</si>
  <si>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</si>
  <si>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</si>
  <si>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</si>
  <si>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</si>
  <si>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</si>
  <si>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</si>
  <si>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</si>
  <si>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</si>
  <si>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</si>
  <si>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</si>
  <si>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</si>
  <si>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</si>
  <si>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</si>
  <si>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</si>
  <si>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</si>
  <si>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</si>
  <si>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</si>
  <si>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</si>
  <si>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</si>
  <si>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</si>
  <si>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</si>
  <si>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</si>
  <si>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</si>
  <si>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</si>
  <si>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</si>
  <si>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</si>
  <si>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</si>
  <si>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</si>
  <si>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</si>
  <si>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</si>
  <si>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</si>
  <si>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</si>
  <si>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</si>
  <si>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</si>
  <si>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</si>
  <si>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</si>
  <si>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</si>
  <si>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</si>
  <si>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</si>
  <si>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</si>
  <si>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</si>
  <si>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</si>
  <si>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</si>
  <si>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</si>
  <si>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</si>
  <si>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</si>
  <si>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</si>
  <si>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</si>
  <si>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</si>
  <si>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</si>
  <si>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</si>
  <si>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</si>
  <si>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</si>
  <si>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</si>
  <si>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</si>
  <si>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</si>
  <si>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</si>
  <si>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</si>
  <si>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</si>
  <si>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</si>
  <si>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</si>
  <si>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</si>
  <si>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</si>
  <si>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</si>
  <si>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</si>
  <si>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</si>
  <si>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</si>
  <si>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</si>
  <si>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</si>
  <si>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</si>
  <si>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</si>
  <si>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</si>
  <si>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</si>
  <si>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</si>
  <si>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</si>
  <si>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</si>
  <si>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</si>
  <si>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</si>
  <si>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</si>
  <si>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</si>
  <si>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</si>
  <si>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</si>
  <si>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</si>
  <si>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</si>
  <si>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</si>
  <si>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</si>
  <si>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</si>
  <si>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</si>
  <si>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</si>
  <si>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</si>
  <si>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</si>
  <si>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</si>
  <si>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</si>
  <si>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</si>
  <si>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</si>
  <si>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</si>
  <si>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</si>
  <si>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</si>
  <si>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</si>
  <si>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</si>
  <si>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</si>
  <si>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</si>
  <si>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</si>
  <si>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</si>
  <si>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</si>
  <si>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</si>
  <si>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</si>
  <si>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</si>
  <si>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</si>
  <si>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</si>
  <si>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</si>
  <si>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</si>
  <si>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</si>
  <si>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</si>
  <si>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</si>
  <si>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</si>
  <si>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</si>
  <si>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</si>
  <si>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</si>
  <si>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</si>
  <si>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</si>
  <si>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</si>
  <si>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</si>
  <si>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</si>
  <si>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</si>
  <si>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</si>
  <si>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</si>
  <si>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</si>
  <si>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</si>
  <si>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</si>
  <si>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</si>
  <si>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</si>
  <si>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</si>
  <si>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</si>
  <si>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</si>
  <si>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</si>
  <si>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</si>
  <si>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</si>
  <si>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</si>
  <si>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</si>
  <si>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</si>
  <si>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</si>
  <si>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</si>
  <si>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</si>
  <si>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</si>
  <si>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</si>
  <si>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</si>
  <si>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</si>
  <si>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</si>
  <si>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</si>
  <si>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</si>
  <si>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</si>
  <si>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</si>
  <si>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</si>
  <si>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</si>
  <si>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</si>
  <si>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</si>
  <si>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</si>
  <si>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</si>
  <si>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</si>
  <si>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</si>
  <si>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</si>
  <si>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</si>
  <si>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</si>
  <si>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</si>
  <si>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</si>
  <si>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</si>
  <si>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</si>
  <si>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</si>
  <si>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</si>
  <si>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</si>
  <si>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</si>
  <si>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</si>
  <si>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</si>
  <si>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</si>
  <si>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</si>
  <si>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</si>
  <si>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</si>
  <si>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</si>
  <si>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</si>
  <si>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</si>
  <si>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</si>
  <si>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</si>
  <si>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</si>
  <si>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</si>
  <si>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</si>
  <si>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</si>
  <si>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</si>
  <si>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</si>
  <si>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</si>
  <si>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</si>
  <si>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</si>
  <si>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</si>
  <si>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</si>
  <si>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</si>
  <si>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</si>
  <si>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</si>
  <si>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</si>
  <si>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</si>
  <si>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</si>
  <si>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</si>
  <si>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</si>
  <si>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</si>
  <si>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</si>
  <si>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</si>
  <si>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</si>
  <si>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</si>
  <si>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</si>
  <si>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</si>
  <si>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</si>
  <si>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</si>
  <si>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</si>
  <si>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</si>
  <si>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</si>
  <si>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</si>
  <si>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</si>
  <si>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</si>
  <si>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</si>
  <si>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</si>
  <si>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</si>
  <si>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</si>
  <si>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</si>
  <si>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</si>
  <si>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</si>
  <si>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</si>
  <si>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</si>
  <si>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</si>
  <si>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</si>
  <si>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</si>
  <si>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</si>
  <si>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</si>
  <si>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</si>
  <si>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</si>
  <si>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</si>
  <si>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</si>
  <si>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</si>
  <si>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</si>
  <si>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</si>
  <si>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</si>
  <si>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</si>
  <si>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</si>
  <si>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</si>
  <si>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</si>
  <si>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</si>
  <si>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</si>
  <si>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</si>
  <si>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</si>
  <si>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</si>
  <si>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</si>
  <si>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</si>
  <si>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</si>
  <si>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</si>
  <si>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</si>
  <si>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</si>
  <si>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</si>
  <si>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</si>
  <si>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</si>
  <si>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</si>
  <si>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</si>
  <si>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</si>
  <si>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</si>
  <si>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</si>
  <si>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</si>
  <si>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</si>
  <si>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</si>
  <si>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</si>
  <si>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</si>
  <si>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</si>
  <si>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</si>
  <si>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</si>
  <si>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</si>
  <si>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</si>
  <si>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</si>
  <si>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</si>
  <si>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</si>
  <si>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</si>
  <si>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</si>
  <si>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</si>
  <si>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</si>
  <si>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</si>
  <si>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</si>
  <si>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</si>
  <si>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</si>
  <si>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</si>
  <si>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</si>
  <si>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</si>
  <si>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</si>
  <si>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</si>
  <si>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</si>
  <si>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</si>
  <si>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</si>
  <si>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</si>
  <si>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</si>
  <si>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</si>
  <si>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</si>
  <si>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</si>
  <si>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</si>
  <si>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</si>
  <si>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</si>
  <si>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</si>
  <si>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</si>
  <si>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</si>
  <si>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</si>
  <si>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</si>
  <si>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</si>
  <si>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</si>
  <si>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</si>
  <si>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</si>
  <si>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</si>
  <si>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</si>
  <si>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</si>
  <si>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</si>
  <si>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</si>
  <si>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</si>
  <si>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</si>
  <si>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</si>
  <si>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</si>
  <si>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</si>
  <si>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</si>
  <si>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</si>
  <si>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</si>
  <si>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</si>
  <si>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</si>
  <si>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</si>
  <si>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</si>
  <si>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</si>
  <si>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</si>
  <si>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</si>
  <si>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</si>
  <si>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</si>
  <si>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</si>
  <si>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</si>
  <si>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</si>
  <si>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</si>
  <si>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</si>
  <si>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</si>
  <si>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</si>
  <si>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</si>
  <si>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</si>
  <si>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</si>
  <si>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</si>
  <si>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</si>
  <si>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</si>
  <si>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</si>
  <si>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</si>
  <si>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</si>
  <si>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</si>
  <si>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</si>
  <si>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</si>
  <si>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</si>
  <si>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</si>
  <si>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</si>
  <si>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</si>
  <si>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</si>
  <si>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</si>
  <si>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</si>
  <si>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</si>
  <si>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</si>
  <si>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</si>
  <si>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</si>
  <si>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</si>
  <si>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</si>
  <si>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</si>
  <si>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</si>
  <si>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</si>
  <si>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</si>
  <si>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</si>
  <si>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</si>
  <si>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</si>
  <si>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</si>
  <si>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</si>
  <si>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</si>
  <si>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</si>
  <si>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</si>
  <si>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</si>
  <si>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</si>
  <si>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</si>
  <si>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</si>
  <si>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</si>
  <si>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</si>
  <si>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</si>
  <si>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</si>
  <si>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</si>
  <si>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</si>
  <si>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</si>
  <si>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</si>
  <si>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</si>
  <si>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</si>
  <si>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</si>
  <si>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</si>
  <si>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</si>
  <si>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</si>
  <si>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</si>
  <si>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</si>
  <si>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</si>
  <si>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</si>
  <si>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</si>
  <si>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</si>
  <si>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</si>
  <si>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</si>
  <si>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</si>
  <si>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</si>
  <si>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</si>
  <si>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</si>
  <si>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</si>
  <si>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</si>
  <si>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</si>
  <si>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</si>
  <si>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</si>
  <si>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</si>
  <si>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</si>
  <si>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</si>
  <si>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</si>
  <si>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</si>
  <si>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</si>
  <si>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</si>
  <si>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</si>
  <si>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</si>
  <si>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</si>
  <si>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</si>
  <si>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</si>
  <si>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</si>
  <si>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</si>
  <si>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</si>
  <si>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</si>
  <si>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</si>
  <si>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</si>
  <si>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</si>
  <si>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</si>
  <si>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</si>
  <si>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</si>
  <si>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</si>
  <si>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</si>
  <si>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</si>
  <si>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</si>
  <si>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</si>
  <si>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</si>
  <si>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</si>
  <si>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</si>
  <si>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</si>
  <si>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</si>
  <si>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</si>
  <si>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</si>
  <si>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</si>
  <si>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</si>
  <si>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</si>
  <si>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</si>
  <si>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</si>
  <si>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</si>
  <si>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</si>
  <si>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</si>
  <si>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</si>
  <si>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</si>
  <si>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</si>
  <si>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</si>
  <si>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</si>
  <si>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</si>
  <si>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</si>
  <si>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</si>
  <si>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</si>
  <si>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</si>
  <si>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</si>
  <si>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</si>
  <si>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</si>
  <si>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</si>
  <si>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</si>
  <si>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</si>
  <si>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</si>
  <si>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</si>
  <si>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</si>
  <si>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</si>
  <si>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</si>
  <si>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</si>
  <si>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</si>
  <si>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</si>
  <si>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</si>
  <si>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</si>
  <si>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</si>
  <si>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</si>
  <si>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</si>
  <si>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</si>
  <si>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</si>
  <si>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</si>
  <si>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</si>
  <si>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</si>
  <si>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</si>
  <si>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</si>
  <si>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</si>
  <si>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</si>
  <si>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</si>
  <si>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</si>
  <si>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</si>
  <si>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</si>
  <si>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</si>
  <si>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</si>
  <si>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</si>
  <si>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</si>
  <si>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</si>
  <si>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</si>
  <si>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</si>
  <si>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</si>
  <si>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</si>
  <si>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</si>
  <si>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</si>
  <si>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</si>
  <si>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</si>
  <si>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</si>
  <si>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</si>
  <si>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</si>
  <si>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</si>
  <si>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</si>
  <si>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</si>
  <si>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</si>
  <si>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</si>
  <si>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</si>
  <si>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</si>
  <si>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</si>
  <si>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</si>
  <si>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</si>
  <si>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</si>
  <si>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</si>
  <si>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</si>
  <si>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</si>
  <si>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</si>
  <si>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</si>
  <si>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</si>
  <si>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</si>
  <si>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</si>
  <si>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</si>
  <si>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</si>
  <si>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</si>
  <si>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</si>
  <si>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</si>
  <si>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</si>
  <si>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</si>
  <si>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</si>
  <si>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</si>
  <si>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</si>
  <si>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</si>
  <si>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</si>
  <si>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</si>
  <si>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</si>
  <si>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</si>
  <si>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</si>
  <si>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</si>
  <si>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</si>
  <si>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</si>
  <si>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</si>
  <si>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</si>
  <si>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</si>
  <si>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</si>
  <si>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</si>
  <si>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</si>
  <si>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</si>
  <si>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</si>
  <si>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</si>
  <si>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</si>
  <si>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</si>
  <si>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</si>
  <si>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</si>
  <si>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</si>
  <si>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</si>
  <si>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</si>
  <si>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</si>
  <si>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</si>
  <si>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</si>
  <si>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</si>
  <si>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</si>
  <si>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</si>
  <si>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</si>
  <si>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</si>
  <si>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</si>
  <si>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</si>
  <si>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</si>
  <si>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</si>
  <si>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</si>
  <si>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</si>
  <si>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</si>
  <si>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</si>
  <si>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</si>
  <si>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</si>
  <si>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</si>
  <si>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</si>
  <si>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</si>
  <si>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</si>
  <si>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</si>
  <si>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</si>
  <si>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</si>
  <si>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</si>
  <si>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</si>
  <si>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</si>
  <si>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</si>
  <si>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</si>
  <si>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</si>
  <si>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</si>
  <si>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</si>
  <si>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</si>
  <si>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</si>
  <si>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</si>
  <si>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</si>
  <si>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</si>
  <si>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</si>
  <si>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</si>
  <si>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</si>
  <si>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</si>
  <si>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</si>
  <si>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</si>
  <si>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</si>
  <si>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</si>
  <si>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</si>
  <si>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</si>
  <si>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</si>
  <si>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</si>
  <si>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</si>
  <si>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</si>
  <si>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</si>
  <si>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</si>
  <si>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</si>
  <si>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</si>
  <si>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</si>
  <si>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</si>
  <si>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</si>
  <si>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</si>
  <si>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</si>
  <si>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</si>
  <si>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</si>
  <si>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</si>
  <si>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</si>
  <si>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</si>
  <si>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</si>
  <si>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</si>
  <si>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</si>
  <si>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</si>
  <si>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</si>
  <si>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</si>
  <si>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</si>
  <si>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</si>
  <si>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</si>
  <si>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</si>
  <si>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</si>
  <si>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</si>
  <si>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</si>
  <si>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</si>
  <si>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</si>
  <si>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</si>
  <si>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</si>
  <si>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</si>
  <si>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</si>
  <si>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</si>
  <si>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</si>
  <si>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</si>
  <si>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</si>
  <si>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</si>
  <si>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</si>
  <si>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</si>
  <si>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</si>
  <si>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</si>
  <si>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</si>
  <si>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</si>
  <si>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</si>
  <si>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</si>
  <si>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</si>
  <si>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</si>
  <si>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</si>
  <si>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</si>
  <si>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</si>
  <si>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</si>
  <si>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</si>
  <si>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</si>
  <si>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</si>
  <si>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</si>
  <si>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</si>
  <si>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</si>
  <si>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</si>
  <si>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</si>
  <si>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</si>
  <si>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</si>
  <si>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</si>
  <si>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</si>
  <si>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</si>
  <si>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</si>
  <si>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</si>
  <si>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</si>
  <si>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</si>
  <si>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</si>
  <si>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</si>
  <si>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</si>
  <si>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</si>
  <si>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</si>
  <si>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</si>
  <si>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</si>
  <si>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</si>
  <si>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</si>
  <si>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</si>
  <si>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</si>
  <si>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</si>
  <si>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</si>
  <si>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</si>
  <si>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</si>
  <si>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</si>
  <si>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</si>
  <si>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</si>
  <si>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</si>
  <si>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</si>
  <si>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</si>
  <si>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</si>
  <si>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</si>
  <si>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</si>
  <si>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</si>
  <si>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</si>
  <si>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</si>
  <si>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</si>
  <si>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</si>
  <si>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</si>
  <si>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</si>
  <si>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</si>
  <si>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</si>
  <si>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</si>
  <si>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</si>
  <si>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</si>
  <si>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</si>
  <si>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</si>
  <si>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</si>
  <si>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</si>
  <si>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</si>
  <si>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</si>
  <si>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</si>
  <si>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</si>
  <si>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</si>
  <si>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</si>
  <si>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</si>
  <si>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</si>
  <si>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</si>
  <si>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</si>
  <si>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</si>
  <si>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</si>
  <si>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</si>
  <si>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</si>
  <si>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</si>
  <si>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</si>
  <si>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</si>
  <si>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</si>
  <si>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</si>
  <si>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</si>
  <si>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</si>
  <si>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</si>
  <si>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</si>
  <si>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</si>
  <si>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</si>
  <si>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</si>
  <si>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</si>
  <si>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</si>
  <si>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</si>
  <si>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</si>
  <si>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</si>
  <si>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</si>
  <si>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</si>
  <si>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</si>
  <si>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</si>
  <si>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</si>
  <si>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</si>
  <si>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</si>
  <si>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</si>
  <si>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</si>
  <si>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</si>
  <si>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</si>
  <si>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</si>
  <si>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</si>
  <si>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</si>
  <si>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</si>
  <si>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</si>
  <si>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</si>
  <si>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</si>
  <si>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</si>
  <si>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</si>
  <si>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</si>
  <si>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</si>
  <si>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</si>
  <si>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</si>
  <si>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</si>
  <si>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</si>
  <si>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</si>
  <si>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</si>
  <si>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</si>
  <si>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</si>
  <si>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</si>
  <si>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</si>
  <si>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</si>
  <si>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</si>
  <si>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</si>
  <si>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</si>
  <si>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</si>
  <si>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</si>
  <si>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</si>
  <si>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</si>
  <si>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</si>
  <si>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</si>
  <si>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</si>
  <si>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</si>
  <si>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</si>
  <si>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</si>
  <si>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</si>
  <si>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</si>
  <si>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</si>
  <si>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</si>
  <si>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</si>
  <si>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</si>
  <si>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</si>
  <si>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</si>
  <si>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</si>
  <si>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</si>
  <si>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</si>
  <si>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</si>
  <si>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</si>
  <si>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</si>
  <si>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</si>
  <si>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</si>
  <si>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</si>
  <si>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</si>
  <si>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</si>
  <si>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</si>
  <si>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</si>
  <si>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</si>
  <si>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</si>
  <si>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</si>
  <si>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</si>
  <si>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</si>
  <si>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</si>
  <si>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</si>
  <si>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</si>
  <si>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</si>
  <si>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</si>
  <si>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</si>
  <si>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</si>
  <si>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</si>
  <si>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</si>
  <si>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</si>
  <si>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</si>
  <si>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</si>
  <si>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</si>
  <si>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</si>
  <si>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</si>
  <si>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</si>
  <si>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</si>
  <si>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</si>
  <si>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</si>
  <si>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</si>
  <si>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</si>
  <si>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</si>
  <si>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</si>
  <si>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</si>
  <si>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</si>
  <si>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</si>
  <si>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</si>
  <si>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</si>
  <si>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</si>
  <si>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</si>
  <si>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</si>
  <si>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</si>
  <si>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</si>
  <si>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</si>
  <si>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</si>
  <si>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</si>
  <si>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</si>
  <si>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</si>
  <si>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</si>
  <si>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</si>
  <si>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</si>
  <si>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</si>
  <si>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</si>
  <si>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</si>
  <si>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</si>
  <si>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</si>
  <si>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</si>
  <si>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</si>
  <si>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</si>
  <si>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</si>
  <si>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</si>
  <si>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</si>
  <si>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</si>
  <si>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</si>
  <si>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</si>
  <si>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</si>
  <si>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</si>
  <si>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</si>
  <si>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</si>
  <si>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</si>
  <si>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</si>
  <si>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</si>
  <si>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</si>
  <si>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</si>
  <si>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</si>
  <si>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</si>
  <si>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</si>
  <si>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</si>
  <si>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</si>
  <si>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</si>
  <si>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</si>
  <si>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</si>
  <si>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</si>
  <si>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</si>
  <si>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</si>
  <si>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</si>
  <si>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</si>
  <si>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</si>
  <si>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</si>
  <si>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</si>
  <si>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</si>
  <si>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</si>
  <si>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</si>
  <si>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</si>
  <si>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</si>
  <si>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</si>
  <si>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</si>
  <si>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</si>
  <si>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</si>
  <si>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</si>
  <si>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</si>
  <si>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</si>
  <si>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</si>
  <si>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</si>
  <si>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</si>
  <si>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</si>
  <si>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</si>
  <si>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</si>
  <si>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</si>
  <si>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</si>
  <si>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</si>
  <si>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</si>
  <si>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</si>
  <si>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</si>
  <si>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</si>
  <si>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</si>
  <si>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</si>
  <si>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</si>
  <si>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</si>
  <si>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</si>
  <si>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</si>
  <si>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</si>
  <si>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</si>
  <si>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</si>
  <si>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</si>
  <si>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</si>
  <si>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</si>
  <si>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</si>
  <si>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</si>
  <si>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</si>
  <si>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</si>
  <si>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</si>
  <si>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</si>
  <si>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</si>
  <si>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</si>
  <si>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</si>
  <si>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</si>
  <si>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</si>
  <si>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</si>
  <si>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</si>
  <si>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</si>
  <si>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</si>
  <si>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</si>
  <si>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</si>
  <si>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</si>
  <si>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</si>
  <si>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</si>
  <si>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</si>
  <si>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</si>
  <si>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</si>
  <si>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</si>
  <si>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</si>
  <si>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</si>
  <si>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</si>
  <si>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</si>
  <si>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</si>
  <si>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</si>
  <si>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</si>
  <si>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</si>
  <si>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</si>
  <si>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</si>
  <si>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</si>
  <si>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</si>
  <si>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</si>
  <si>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</si>
  <si>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</si>
  <si>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</si>
  <si>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</si>
  <si>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</si>
  <si>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</si>
  <si>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</si>
  <si>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</si>
  <si>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</si>
  <si>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</si>
  <si>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</si>
  <si>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</si>
  <si>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</si>
  <si>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</si>
  <si>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</si>
  <si>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</si>
  <si>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</si>
  <si>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</si>
  <si>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</si>
  <si>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</si>
  <si>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</si>
  <si>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</si>
  <si>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</si>
  <si>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</si>
  <si>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</si>
  <si>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</si>
  <si>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</si>
  <si>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</si>
  <si>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</si>
  <si>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</si>
  <si>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</si>
  <si>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</si>
  <si>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</si>
  <si>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</si>
  <si>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</si>
  <si>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</si>
  <si>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</si>
  <si>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</si>
  <si>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</si>
  <si>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</si>
  <si>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</si>
  <si>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</si>
  <si>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</si>
  <si>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</si>
  <si>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</si>
  <si>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</si>
  <si>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</si>
  <si>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</si>
  <si>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</si>
  <si>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</si>
  <si>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</si>
  <si>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</si>
  <si>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</si>
  <si>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</si>
  <si>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</si>
  <si>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</si>
  <si>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</si>
  <si>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</si>
  <si>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</si>
  <si>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</si>
  <si>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</si>
  <si>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</si>
  <si>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</si>
  <si>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</si>
  <si>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</si>
  <si>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</si>
  <si>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</si>
  <si>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</si>
  <si>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</si>
  <si>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</si>
  <si>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</si>
  <si>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</si>
  <si>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</si>
  <si>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</si>
  <si>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</si>
  <si>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</si>
  <si>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</si>
  <si>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</si>
  <si>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</si>
  <si>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</si>
  <si>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</si>
  <si>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</si>
  <si>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</si>
  <si>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</si>
  <si>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</si>
  <si>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</si>
  <si>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</si>
  <si>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</si>
  <si>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</si>
  <si>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</si>
  <si>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</si>
  <si>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</si>
  <si>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</si>
  <si>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</si>
  <si>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</si>
  <si>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</si>
  <si>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</si>
  <si>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</si>
  <si>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</si>
  <si>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</si>
  <si>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</si>
  <si>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</si>
  <si>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</si>
  <si>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</si>
  <si>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</si>
  <si>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</si>
  <si>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</si>
  <si>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</si>
  <si>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</si>
  <si>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</si>
  <si>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</si>
  <si>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</si>
  <si>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</si>
  <si>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</si>
  <si>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</si>
  <si>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</si>
  <si>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</si>
  <si>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</si>
  <si>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</si>
  <si>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</si>
  <si>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</si>
  <si>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</si>
  <si>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</si>
  <si>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</si>
  <si>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</si>
  <si>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</si>
  <si>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</si>
  <si>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</si>
  <si>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</si>
  <si>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</si>
  <si>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</si>
  <si>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</si>
  <si>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</si>
  <si>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</si>
  <si>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</si>
  <si>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</si>
  <si>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</si>
  <si>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</si>
  <si>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</si>
  <si>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</si>
  <si>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</si>
  <si>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</si>
  <si>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</si>
  <si>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</si>
  <si>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</si>
  <si>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</si>
  <si>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</si>
  <si>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</si>
  <si>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</si>
  <si>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</si>
  <si>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</si>
  <si>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</si>
  <si>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</si>
  <si>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</si>
  <si>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</si>
  <si>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</si>
  <si>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</si>
  <si>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</si>
  <si>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</si>
  <si>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</si>
  <si>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</si>
  <si>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</si>
  <si>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</si>
  <si>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</si>
  <si>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</si>
  <si>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</si>
  <si>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</si>
  <si>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</si>
  <si>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</si>
  <si>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</si>
  <si>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</si>
  <si>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</si>
  <si>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</si>
  <si>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</si>
  <si>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</si>
  <si>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</si>
  <si>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</si>
  <si>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</si>
  <si>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</si>
  <si>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</si>
  <si>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</si>
  <si>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</si>
  <si>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</si>
  <si>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</si>
  <si>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</si>
  <si>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</si>
  <si>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</si>
  <si>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</si>
  <si>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</si>
  <si>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</si>
  <si>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</si>
  <si>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</si>
  <si>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</si>
  <si>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</si>
  <si>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</si>
  <si>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</si>
  <si>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</si>
  <si>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</si>
  <si>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</si>
  <si>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</si>
  <si>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</si>
  <si>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</si>
  <si>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</si>
  <si>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</si>
  <si>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</si>
  <si>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</si>
  <si>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</si>
  <si>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</si>
  <si>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</si>
  <si>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</si>
  <si>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</si>
  <si>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</si>
  <si>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</si>
  <si>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</si>
  <si>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</si>
  <si>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</si>
  <si>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</si>
  <si>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</si>
  <si>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</si>
  <si>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</si>
  <si>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</si>
  <si>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</si>
  <si>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</si>
  <si>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</si>
  <si>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</si>
  <si>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</si>
  <si>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</si>
  <si>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</si>
  <si>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</si>
  <si>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</si>
  <si>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</si>
  <si>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</si>
  <si>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</si>
  <si>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</si>
  <si>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</si>
  <si>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</si>
  <si>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</si>
  <si>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</si>
  <si>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</si>
  <si>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</si>
  <si>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</si>
  <si>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</si>
  <si>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</si>
  <si>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</si>
  <si>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</si>
  <si>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</si>
  <si>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</si>
  <si>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</si>
  <si>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</si>
  <si>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</si>
  <si>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</si>
  <si>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</si>
  <si>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</si>
  <si>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</si>
  <si>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</si>
  <si>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</si>
  <si>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</si>
  <si>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</si>
  <si>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</si>
  <si>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</si>
  <si>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</si>
  <si>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</si>
  <si>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</si>
  <si>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</si>
  <si>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</si>
  <si>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</si>
  <si>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</si>
  <si>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</si>
  <si>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</si>
  <si>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</si>
  <si>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</si>
  <si>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</si>
  <si>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</si>
  <si>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</si>
  <si>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</si>
  <si>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</si>
  <si>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</si>
  <si>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</si>
  <si>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</si>
  <si>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</si>
  <si>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</si>
  <si>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</si>
  <si>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</si>
  <si>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</si>
  <si>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</si>
  <si>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</si>
  <si>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</si>
  <si>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</si>
  <si>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</si>
  <si>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</si>
  <si>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</si>
  <si>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</si>
  <si>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</si>
  <si>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</si>
  <si>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</si>
  <si>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</si>
  <si>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</si>
  <si>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</si>
  <si>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</si>
  <si>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</si>
  <si>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</si>
  <si>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</si>
  <si>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</si>
  <si>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</si>
  <si>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</si>
  <si>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</si>
  <si>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</si>
  <si>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</si>
  <si>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</si>
  <si>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</si>
  <si>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</si>
  <si>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</si>
  <si>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</si>
  <si>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</si>
  <si>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</si>
  <si>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</si>
  <si>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</si>
  <si>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</si>
  <si>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</si>
  <si>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</si>
  <si>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</si>
  <si>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</si>
  <si>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</si>
  <si>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</si>
  <si>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</si>
  <si>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</si>
  <si>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</si>
  <si>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</si>
  <si>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</si>
  <si>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</si>
  <si>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</si>
  <si>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</si>
  <si>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</si>
  <si>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</si>
  <si>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</si>
  <si>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</si>
  <si>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</si>
  <si>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</si>
  <si>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</si>
  <si>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</si>
  <si>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</si>
  <si>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</si>
  <si>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</si>
  <si>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</si>
  <si>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</si>
  <si>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</si>
  <si>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</si>
  <si>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</si>
  <si>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</si>
  <si>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</si>
  <si>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</si>
  <si>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</si>
  <si>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</si>
  <si>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</si>
  <si>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</si>
  <si>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</si>
  <si>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</si>
  <si>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</si>
  <si>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</si>
  <si>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</si>
  <si>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</si>
  <si>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</si>
  <si>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</si>
  <si>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</si>
  <si>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</si>
  <si>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</si>
  <si>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</si>
  <si>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</si>
  <si>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</si>
  <si>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</si>
  <si>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</si>
  <si>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</si>
  <si>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</si>
  <si>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</si>
  <si>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</si>
  <si>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</si>
  <si>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</si>
  <si>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</si>
  <si>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</si>
  <si>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</si>
  <si>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</si>
  <si>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</si>
  <si>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</si>
  <si>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</si>
  <si>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</si>
  <si>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</si>
  <si>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</si>
  <si>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</si>
  <si>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</si>
  <si>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</si>
  <si>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</si>
  <si>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</si>
  <si>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</si>
  <si>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</si>
  <si>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</si>
  <si>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</si>
  <si>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</si>
  <si>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</si>
  <si>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</si>
  <si>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</si>
  <si>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</si>
  <si>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</si>
  <si>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</si>
  <si>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</si>
  <si>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</si>
  <si>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</si>
  <si>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</si>
  <si>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</si>
  <si>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</si>
  <si>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</si>
  <si>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</si>
  <si>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</si>
  <si>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</si>
  <si>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</si>
  <si>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</si>
  <si>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</si>
  <si>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</si>
  <si>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</si>
  <si>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</si>
  <si>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</si>
  <si>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</si>
  <si>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</si>
  <si>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</si>
  <si>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</si>
  <si>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</si>
  <si>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</si>
  <si>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</si>
  <si>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</si>
  <si>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</si>
  <si>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</si>
  <si>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</si>
  <si>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</si>
  <si>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</si>
  <si>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</si>
  <si>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</si>
  <si>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</si>
  <si>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</si>
  <si>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</si>
  <si>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</si>
  <si>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</si>
  <si>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</si>
  <si>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</si>
  <si>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</si>
  <si>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</si>
  <si>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</si>
  <si>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</si>
  <si>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</si>
  <si>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</si>
  <si>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</si>
  <si>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</si>
  <si>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</si>
  <si>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</si>
  <si>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</si>
  <si>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</si>
  <si>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</si>
  <si>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</si>
  <si>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</si>
  <si>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</si>
  <si>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</si>
  <si>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</si>
  <si>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</si>
  <si>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</si>
  <si>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</si>
  <si>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</si>
  <si>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</si>
  <si>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</si>
  <si>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</si>
  <si>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</si>
  <si>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</si>
  <si>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</si>
  <si>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</si>
  <si>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</si>
  <si>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</si>
  <si>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</si>
  <si>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</si>
  <si>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</si>
  <si>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</si>
  <si>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</si>
  <si>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</si>
  <si>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</si>
  <si>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</si>
  <si>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</si>
  <si>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</si>
  <si>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</si>
  <si>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</si>
  <si>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</si>
  <si>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</si>
  <si>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</si>
  <si>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</si>
  <si>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</si>
  <si>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</si>
  <si>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</si>
  <si>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</si>
  <si>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</si>
  <si>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</si>
  <si>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</si>
  <si>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</si>
  <si>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</si>
  <si>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</si>
  <si>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</si>
  <si>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</si>
  <si>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</si>
  <si>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</si>
  <si>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</si>
  <si>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</si>
  <si>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</si>
  <si>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</si>
  <si>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</si>
  <si>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</si>
  <si>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</si>
  <si>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</si>
  <si>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</si>
  <si>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</si>
  <si>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</si>
  <si>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</si>
  <si>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</si>
  <si>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</si>
  <si>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</si>
  <si>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</si>
  <si>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</si>
  <si>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</si>
  <si>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</si>
  <si>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</si>
  <si>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</si>
  <si>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</si>
  <si>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</si>
  <si>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</si>
  <si>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</si>
  <si>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</si>
  <si>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</si>
  <si>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</si>
  <si>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</si>
  <si>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</si>
  <si>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</si>
  <si>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</si>
  <si>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</si>
  <si>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</si>
  <si>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</si>
  <si>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</si>
  <si>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</si>
  <si>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</si>
  <si>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</si>
  <si>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</si>
  <si>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</si>
  <si>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</si>
  <si>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</si>
  <si>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</si>
  <si>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</si>
  <si>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</si>
  <si>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</si>
  <si>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</si>
  <si>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</si>
  <si>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</si>
  <si>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</si>
  <si>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</si>
  <si>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</si>
  <si>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</si>
  <si>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</si>
  <si>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</si>
  <si>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</si>
  <si>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</si>
  <si>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</si>
  <si>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</si>
  <si>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</si>
  <si>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</si>
  <si>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</si>
  <si>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</si>
  <si>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</si>
  <si>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</si>
  <si>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</si>
  <si>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</si>
  <si>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</si>
  <si>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</si>
  <si>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</si>
  <si>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</si>
  <si>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</si>
  <si>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</si>
  <si>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</si>
  <si>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</si>
  <si>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</si>
  <si>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</si>
  <si>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</si>
  <si>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</si>
  <si>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</si>
  <si>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</si>
  <si>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</si>
  <si>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</si>
  <si>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</si>
  <si>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</si>
  <si>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</si>
  <si>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</si>
  <si>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</si>
  <si>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</si>
  <si>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</si>
  <si>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</si>
  <si>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</si>
  <si>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</si>
  <si>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</si>
  <si>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</si>
  <si>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</si>
  <si>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</si>
  <si>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</si>
  <si>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</si>
  <si>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</si>
  <si>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</si>
  <si>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</si>
  <si>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</si>
  <si>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</si>
  <si>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</si>
  <si>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</si>
  <si>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</si>
  <si>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</si>
  <si>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</si>
  <si>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</si>
  <si>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</si>
  <si>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</si>
  <si>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</si>
  <si>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</si>
  <si>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</si>
  <si>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</si>
  <si>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</si>
  <si>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</si>
  <si>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</si>
  <si>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</si>
  <si>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</si>
  <si>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</si>
  <si>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</si>
  <si>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</si>
  <si>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</si>
  <si>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</si>
  <si>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</si>
  <si>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</si>
  <si>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</si>
  <si>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</si>
  <si>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</si>
  <si>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</si>
  <si>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</si>
  <si>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</si>
  <si>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</si>
  <si>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</si>
  <si>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</si>
  <si>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</si>
  <si>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</si>
  <si>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</si>
  <si>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</si>
  <si>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</si>
  <si>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</si>
  <si>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</si>
  <si>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</si>
  <si>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</si>
  <si>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</si>
  <si>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</si>
  <si>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</si>
  <si>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</si>
  <si>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</si>
  <si>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</si>
  <si>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</si>
  <si>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</si>
  <si>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</si>
  <si>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</si>
  <si>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</si>
  <si>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</si>
  <si>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</si>
  <si>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</si>
  <si>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</si>
  <si>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</si>
  <si>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</si>
  <si>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</si>
  <si>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</si>
  <si>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</si>
  <si>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</si>
  <si>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</si>
  <si>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</si>
  <si>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</si>
  <si>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</si>
  <si>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</si>
  <si>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</si>
  <si>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</si>
  <si>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</si>
  <si>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</si>
  <si>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</si>
  <si>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</si>
  <si>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</si>
  <si>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</si>
  <si>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</si>
  <si>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</si>
  <si>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</si>
  <si>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</si>
  <si>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</si>
  <si>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</si>
  <si>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</si>
  <si>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</si>
  <si>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</si>
  <si>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</si>
  <si>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</si>
  <si>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</si>
  <si>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</si>
  <si>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</si>
  <si>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</si>
  <si>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</si>
  <si>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</si>
  <si>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</si>
  <si>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</si>
  <si>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</si>
  <si>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</si>
  <si>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</si>
  <si>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</si>
  <si>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</si>
  <si>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</si>
  <si>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</si>
  <si>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</si>
  <si>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</si>
  <si>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</si>
  <si>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</si>
  <si>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</si>
  <si>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</si>
  <si>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</si>
  <si>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</si>
  <si>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</si>
  <si>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</si>
  <si>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</si>
  <si>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</si>
  <si>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</si>
  <si>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</si>
  <si>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</si>
  <si>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</si>
  <si>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</si>
  <si>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</si>
  <si>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</si>
  <si>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</si>
  <si>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</si>
  <si>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</si>
  <si>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</si>
  <si>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</si>
  <si>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</si>
  <si>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</si>
  <si>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</si>
  <si>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</si>
  <si>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</si>
  <si>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</si>
  <si>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</si>
  <si>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</si>
  <si>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</si>
  <si>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</si>
  <si>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</si>
  <si>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</si>
  <si>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</si>
  <si>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</si>
  <si>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</si>
  <si>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</si>
  <si>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</si>
  <si>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</si>
  <si>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</si>
  <si>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</si>
  <si>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</si>
  <si>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</si>
  <si>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</si>
  <si>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</si>
  <si>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</si>
  <si>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</si>
  <si>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</si>
  <si>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</si>
  <si>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</si>
  <si>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</si>
  <si>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</si>
  <si>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</si>
  <si>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</si>
  <si>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</si>
  <si>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</si>
  <si>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</si>
  <si>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</si>
  <si>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</si>
  <si>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</si>
  <si>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</si>
  <si>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</si>
  <si>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</si>
  <si>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</si>
  <si>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</si>
  <si>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</si>
  <si>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</si>
  <si>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</si>
  <si>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</si>
  <si>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</si>
  <si>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</si>
  <si>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</si>
  <si>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</si>
  <si>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</si>
  <si>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</si>
  <si>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</si>
  <si>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</si>
  <si>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</si>
  <si>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</si>
  <si>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</si>
  <si>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</si>
  <si>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</si>
  <si>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</si>
  <si>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</si>
  <si>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</si>
  <si>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</si>
  <si>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</si>
  <si>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</si>
  <si>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</si>
  <si>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</si>
  <si>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</si>
  <si>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</si>
  <si>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</si>
  <si>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</si>
  <si>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</si>
  <si>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</si>
  <si>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</si>
  <si>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</si>
  <si>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</si>
  <si>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</si>
  <si>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</si>
  <si>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</si>
  <si>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</si>
  <si>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</si>
  <si>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</si>
  <si>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</si>
  <si>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</si>
  <si>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</si>
  <si>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</si>
  <si>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</si>
  <si>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</si>
  <si>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</si>
  <si>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</si>
  <si>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</si>
  <si>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</si>
  <si>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</si>
  <si>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</si>
  <si>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</si>
  <si>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</si>
  <si>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</si>
  <si>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</si>
  <si>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</si>
  <si>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</si>
  <si>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</si>
  <si>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</si>
  <si>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</si>
  <si>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</si>
  <si>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</si>
  <si>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</si>
  <si>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</si>
  <si>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</si>
  <si>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</si>
  <si>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</si>
  <si>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</si>
  <si>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</si>
  <si>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</si>
  <si>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</si>
  <si>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</si>
  <si>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</si>
  <si>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</si>
  <si>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</si>
  <si>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</si>
  <si>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</si>
  <si>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</si>
  <si>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</si>
  <si>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</si>
  <si>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</si>
  <si>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</si>
  <si>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</si>
  <si>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</si>
  <si>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</si>
  <si>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</si>
  <si>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</si>
  <si>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</si>
  <si>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</si>
  <si>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</si>
  <si>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</si>
  <si>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</si>
  <si>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</si>
  <si>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</si>
  <si>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</si>
  <si>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</si>
  <si>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</si>
  <si>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</si>
  <si>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</si>
  <si>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</si>
  <si>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</si>
  <si>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</si>
  <si>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</si>
  <si>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</si>
  <si>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</si>
  <si>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</si>
  <si>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</si>
  <si>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</si>
  <si>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</si>
  <si>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</si>
  <si>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</si>
  <si>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</si>
  <si>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</si>
  <si>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</si>
  <si>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</si>
  <si>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</si>
  <si>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</si>
  <si>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</si>
  <si>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</si>
  <si>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</si>
  <si>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</si>
  <si>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</si>
  <si>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</si>
  <si>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</si>
  <si>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</si>
  <si>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</si>
  <si>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</si>
  <si>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</si>
  <si>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</si>
  <si>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</si>
  <si>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</si>
  <si>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</si>
  <si>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</si>
  <si>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</si>
  <si>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</si>
  <si>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</si>
  <si>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</si>
  <si>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</si>
  <si>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</si>
  <si>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</si>
  <si>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</si>
  <si>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</si>
  <si>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</si>
  <si>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</si>
  <si>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</si>
  <si>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</si>
  <si>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</si>
  <si>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</si>
  <si>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</si>
  <si>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</si>
  <si>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</si>
  <si>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</si>
  <si>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</si>
  <si>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</si>
  <si>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</si>
  <si>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</si>
  <si>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</si>
  <si>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</si>
  <si>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</si>
  <si>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</si>
  <si>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</si>
  <si>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</si>
  <si>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</si>
  <si>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</si>
  <si>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</si>
  <si>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</si>
  <si>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</si>
  <si>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</si>
  <si>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</si>
  <si>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</si>
  <si>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</si>
  <si>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</si>
  <si>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</si>
  <si>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</si>
  <si>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</si>
  <si>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</si>
  <si>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</si>
  <si>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</si>
  <si>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</si>
  <si>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</si>
  <si>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</si>
  <si>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</si>
  <si>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</si>
  <si>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</si>
  <si>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</si>
  <si>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</si>
  <si>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</si>
  <si>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</si>
  <si>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</si>
  <si>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</si>
  <si>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</si>
  <si>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</si>
  <si>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</si>
  <si>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</si>
  <si>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</si>
  <si>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</si>
  <si>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</si>
  <si>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</si>
  <si>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</si>
  <si>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</si>
  <si>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</si>
  <si>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</si>
  <si>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</si>
  <si>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</si>
  <si>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</si>
  <si>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</si>
  <si>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</si>
  <si>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</si>
  <si>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</si>
  <si>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</si>
  <si>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</si>
  <si>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</si>
  <si>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</si>
  <si>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</si>
  <si>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</si>
  <si>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</si>
  <si>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</si>
  <si>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</si>
  <si>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</si>
  <si>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</si>
  <si>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</si>
  <si>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</si>
  <si>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</si>
  <si>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</si>
  <si>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</si>
  <si>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</si>
  <si>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</si>
  <si>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</si>
  <si>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</si>
  <si>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</si>
  <si>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</si>
  <si>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</si>
  <si>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</si>
  <si>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</si>
  <si>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</si>
  <si>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</si>
  <si>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</si>
  <si>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</si>
  <si>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</si>
  <si>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</si>
  <si>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</si>
  <si>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</si>
  <si>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</si>
  <si>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</si>
  <si>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</si>
  <si>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</si>
  <si>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</si>
  <si>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</si>
  <si>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</si>
  <si>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</si>
  <si>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</si>
  <si>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</si>
  <si>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</si>
  <si>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</si>
  <si>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</si>
  <si>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</si>
  <si>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</si>
  <si>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</si>
  <si>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</si>
  <si>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</si>
  <si>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</si>
  <si>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</si>
  <si>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</si>
  <si>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</si>
  <si>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</si>
  <si>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</si>
  <si>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</si>
  <si>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</si>
  <si>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</si>
  <si>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</si>
  <si>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</si>
  <si>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</si>
  <si>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</si>
  <si>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</si>
  <si>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</si>
  <si>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</si>
  <si>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</si>
  <si>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</si>
  <si>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</si>
  <si>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</si>
  <si>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</si>
  <si>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</si>
  <si>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</si>
  <si>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</si>
  <si>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</si>
  <si>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</si>
  <si>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</si>
  <si>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</si>
  <si>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</si>
  <si>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</si>
  <si>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</si>
  <si>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</si>
  <si>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</si>
  <si>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</si>
  <si>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</si>
  <si>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</si>
  <si>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</si>
  <si>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</si>
  <si>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</si>
  <si>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</si>
  <si>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</si>
  <si>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</si>
  <si>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</si>
  <si>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</si>
  <si>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</si>
  <si>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</si>
  <si>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</si>
  <si>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</si>
  <si>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</si>
  <si>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</si>
  <si>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</si>
  <si>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</si>
  <si>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</si>
  <si>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</si>
  <si>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</si>
  <si>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</si>
  <si>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</si>
  <si>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</si>
  <si>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</si>
  <si>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</si>
  <si>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</si>
  <si>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</si>
  <si>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</si>
  <si>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</si>
  <si>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</si>
  <si>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</si>
  <si>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</si>
  <si>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</si>
  <si>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</si>
  <si>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</si>
  <si>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</si>
  <si>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</si>
  <si>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</si>
  <si>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</si>
  <si>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</si>
  <si>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</si>
  <si>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</si>
  <si>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</si>
  <si>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</si>
  <si>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</si>
  <si>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</si>
  <si>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</si>
  <si>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</si>
  <si>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</si>
  <si>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</si>
  <si>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</si>
  <si>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</si>
  <si>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</si>
  <si>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</si>
  <si>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</si>
  <si>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</si>
  <si>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</si>
  <si>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</si>
  <si>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</si>
  <si>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</si>
  <si>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</si>
  <si>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</si>
  <si>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</si>
  <si>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</si>
  <si>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</si>
  <si>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</si>
  <si>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</si>
  <si>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</si>
  <si>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</si>
  <si>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</si>
  <si>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</si>
  <si>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</si>
  <si>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</si>
  <si>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</si>
  <si>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</si>
  <si>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</si>
  <si>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</si>
  <si>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</si>
  <si>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</si>
  <si>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</si>
  <si>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</si>
  <si>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</si>
  <si>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</si>
  <si>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</si>
  <si>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</si>
  <si>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</si>
  <si>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</si>
  <si>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</si>
  <si>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</si>
  <si>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</si>
  <si>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</si>
  <si>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</si>
  <si>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</si>
  <si>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</si>
  <si>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</si>
  <si>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</si>
  <si>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</si>
  <si>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</si>
  <si>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</si>
  <si>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</si>
  <si>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</si>
  <si>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</si>
  <si>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</si>
  <si>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</si>
  <si>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</si>
  <si>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</si>
  <si>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</si>
  <si>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</si>
  <si>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</si>
  <si>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</si>
  <si>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</si>
  <si>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</si>
  <si>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</si>
  <si>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</si>
  <si>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</si>
  <si>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</si>
  <si>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</si>
  <si>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</si>
  <si>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</si>
  <si>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</si>
  <si>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</si>
  <si>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</si>
  <si>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</si>
  <si>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</si>
  <si>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</si>
  <si>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</si>
  <si>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</si>
  <si>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</si>
  <si>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</si>
  <si>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</si>
  <si>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</si>
  <si>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</si>
  <si>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</si>
  <si>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</si>
  <si>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</si>
  <si>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</si>
  <si>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</si>
  <si>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</si>
  <si>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</si>
  <si>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</si>
  <si>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</si>
  <si>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</si>
  <si>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</si>
  <si>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</si>
  <si>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</si>
  <si>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</si>
  <si>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</si>
  <si>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</si>
  <si>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</si>
  <si>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</si>
  <si>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</si>
  <si>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</si>
  <si>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</si>
  <si>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</si>
  <si>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</si>
  <si>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</si>
  <si>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</si>
  <si>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</si>
  <si>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</si>
  <si>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</si>
  <si>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</si>
  <si>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</si>
  <si>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</si>
  <si>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</si>
  <si>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</si>
  <si>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</si>
  <si>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</si>
  <si>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</si>
  <si>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</si>
  <si>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</si>
  <si>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</si>
  <si>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</si>
  <si>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</si>
  <si>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</si>
  <si>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</si>
  <si>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</si>
  <si>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</si>
  <si>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</si>
  <si>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</si>
  <si>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</si>
  <si>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</si>
  <si>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</si>
  <si>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</si>
  <si>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</si>
  <si>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</si>
  <si>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</si>
  <si>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</si>
  <si>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</si>
  <si>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</si>
  <si>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</si>
  <si>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</si>
  <si>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</si>
  <si>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</si>
  <si>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</si>
  <si>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</si>
  <si>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</si>
  <si>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</si>
  <si>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</si>
  <si>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</si>
  <si>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</si>
  <si>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</si>
  <si>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</si>
  <si>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</si>
  <si>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</si>
  <si>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</si>
  <si>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</si>
  <si>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</si>
  <si>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</si>
  <si>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</si>
  <si>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</si>
  <si>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</si>
  <si>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</si>
  <si>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</si>
  <si>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</si>
  <si>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</si>
  <si>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</si>
  <si>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</si>
  <si>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</si>
  <si>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</si>
  <si>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</si>
  <si>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</si>
  <si>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</si>
  <si>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</si>
  <si>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</si>
  <si>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</si>
  <si>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</si>
  <si>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</si>
  <si>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</si>
  <si>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</si>
  <si>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</si>
  <si>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</si>
  <si>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</si>
  <si>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</si>
  <si>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</si>
  <si>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</si>
  <si>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</si>
  <si>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</si>
  <si>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</si>
  <si>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</si>
  <si>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</si>
  <si>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</si>
  <si>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</si>
  <si>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</si>
  <si>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</si>
  <si>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</si>
  <si>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</si>
  <si>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</si>
  <si>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</si>
  <si>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</si>
  <si>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</si>
  <si>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</si>
  <si>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</si>
  <si>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</si>
  <si>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</si>
  <si>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</si>
  <si>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</si>
  <si>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</si>
  <si>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</si>
  <si>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</si>
  <si>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</si>
  <si>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</si>
  <si>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</si>
  <si>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</si>
  <si>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</si>
  <si>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</si>
  <si>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</si>
  <si>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</si>
  <si>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</si>
  <si>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</si>
  <si>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</si>
  <si>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</si>
  <si>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</si>
  <si>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</si>
  <si>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</si>
  <si>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</si>
  <si>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</si>
  <si>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</si>
  <si>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</si>
  <si>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</si>
  <si>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</si>
  <si>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</si>
  <si>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</si>
  <si>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</si>
  <si>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</si>
  <si>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</si>
  <si>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</si>
  <si>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</si>
  <si>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</si>
  <si>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</si>
  <si>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</si>
  <si>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</si>
  <si>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</si>
  <si>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</si>
  <si>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</si>
  <si>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</si>
  <si>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</si>
  <si>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</si>
  <si>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</si>
  <si>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</si>
  <si>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</si>
  <si>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</si>
  <si>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</si>
  <si>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</si>
  <si>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</si>
  <si>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</si>
  <si>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</si>
  <si>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</si>
  <si>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</si>
  <si>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</si>
  <si>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</si>
  <si>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</si>
  <si>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</si>
  <si>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</si>
  <si>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</si>
  <si>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</si>
  <si>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</si>
  <si>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</si>
  <si>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</si>
  <si>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</si>
  <si>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</si>
  <si>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</si>
  <si>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</si>
  <si>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</si>
  <si>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</si>
  <si>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</si>
  <si>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</si>
  <si>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</si>
  <si>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</si>
  <si>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</si>
  <si>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</si>
  <si>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</si>
  <si>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</si>
  <si>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</si>
  <si>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</si>
  <si>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</si>
  <si>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</si>
  <si>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</si>
  <si>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</si>
  <si>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</si>
  <si>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</si>
  <si>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</si>
  <si>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</si>
  <si>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</si>
  <si>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</si>
  <si>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</si>
  <si>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</si>
  <si>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</si>
  <si>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</si>
  <si>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</si>
  <si>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</si>
  <si>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</si>
  <si>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</si>
  <si>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</si>
  <si>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</si>
  <si>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</si>
  <si>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</si>
  <si>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</si>
  <si>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</si>
  <si>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</si>
  <si>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</si>
  <si>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</si>
  <si>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</si>
  <si>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</si>
  <si>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</si>
  <si>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</si>
  <si>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</si>
  <si>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</si>
  <si>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</si>
  <si>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</si>
  <si>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</si>
  <si>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</si>
  <si>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</si>
  <si>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</si>
  <si>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</si>
  <si>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</si>
  <si>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</si>
  <si>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</si>
  <si>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</si>
  <si>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</si>
  <si>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</si>
  <si>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</si>
  <si>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</si>
  <si>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</si>
  <si>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</si>
  <si>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</si>
  <si>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</si>
  <si>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</si>
  <si>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</si>
  <si>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</si>
  <si>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</si>
  <si>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</si>
  <si>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</si>
  <si>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</si>
  <si>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</si>
  <si>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</si>
  <si>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</si>
  <si>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</si>
  <si>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</si>
  <si>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</si>
  <si>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</si>
  <si>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</si>
  <si>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</si>
  <si>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</si>
  <si>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</si>
  <si>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</si>
  <si>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</si>
  <si>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</si>
  <si>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</si>
  <si>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</si>
  <si>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</si>
  <si>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</si>
  <si>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</si>
  <si>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</si>
  <si>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</si>
  <si>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</si>
  <si>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</si>
  <si>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</si>
  <si>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</si>
  <si>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</si>
  <si>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</si>
  <si>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</si>
  <si>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</si>
  <si>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</si>
  <si>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</si>
  <si>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</si>
  <si>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</si>
  <si>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</si>
  <si>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</si>
  <si>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</si>
  <si>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</si>
  <si>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</si>
  <si>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</si>
  <si>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</si>
  <si>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</si>
  <si>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</si>
  <si>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</si>
  <si>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</si>
  <si>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</si>
  <si>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</si>
  <si>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</si>
  <si>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</si>
  <si>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</si>
  <si>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</si>
  <si>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</si>
  <si>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</si>
  <si>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</si>
  <si>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</si>
  <si>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</si>
  <si>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</si>
  <si>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</si>
  <si>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</si>
  <si>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</si>
  <si>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</si>
  <si>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</si>
  <si>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</si>
  <si>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</si>
  <si>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</si>
  <si>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</si>
  <si>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</si>
  <si>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</si>
  <si>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</si>
  <si>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</si>
  <si>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</si>
  <si>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</si>
  <si>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</si>
  <si>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</si>
  <si>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</si>
  <si>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</si>
  <si>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</si>
  <si>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</si>
  <si>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</si>
  <si>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</si>
  <si>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</si>
  <si>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</si>
  <si>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</si>
  <si>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</si>
  <si>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</si>
  <si>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</si>
  <si>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</si>
  <si>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</si>
  <si>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</si>
  <si>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</si>
  <si>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</si>
  <si>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</si>
  <si>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</si>
  <si>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</si>
  <si>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</si>
  <si>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</si>
  <si>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</si>
  <si>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</si>
  <si>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</si>
  <si>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</si>
  <si>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</si>
  <si>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</si>
  <si>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</si>
  <si>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</si>
  <si>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</si>
  <si>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</si>
  <si>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</si>
  <si>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</si>
  <si>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</si>
  <si>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</si>
  <si>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</si>
  <si>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</si>
  <si>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</si>
  <si>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</si>
  <si>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</si>
  <si>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</si>
  <si>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</si>
  <si>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</si>
  <si>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</si>
  <si>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</si>
  <si>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</si>
  <si>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</si>
  <si>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</si>
  <si>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</si>
  <si>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</si>
  <si>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</si>
  <si>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</si>
  <si>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</si>
  <si>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</si>
  <si>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</si>
  <si>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</si>
  <si>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</si>
  <si>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</si>
  <si>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</si>
  <si>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</si>
  <si>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</si>
  <si>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</si>
  <si>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</si>
  <si>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</si>
  <si>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</si>
  <si>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</si>
  <si>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</si>
  <si>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</si>
  <si>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</si>
  <si>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</si>
  <si>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</si>
  <si>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</si>
  <si>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</si>
  <si>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</si>
  <si>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</si>
  <si>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</si>
  <si>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</si>
  <si>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</si>
  <si>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</si>
  <si>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</si>
  <si>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</si>
  <si>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</si>
  <si>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</si>
  <si>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</si>
  <si>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</si>
  <si>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</si>
  <si>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</si>
  <si>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</si>
  <si>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</si>
  <si>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</si>
  <si>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</si>
  <si>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</si>
  <si>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</si>
  <si>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</si>
  <si>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</si>
  <si>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</si>
  <si>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</si>
  <si>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</si>
  <si>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</si>
  <si>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</si>
  <si>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</si>
  <si>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</si>
  <si>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</si>
  <si>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</si>
  <si>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</si>
  <si>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</si>
  <si>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</si>
  <si>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</si>
  <si>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</si>
  <si>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</si>
  <si>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</si>
  <si>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</si>
  <si>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</si>
  <si>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</si>
  <si>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</si>
  <si>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</si>
  <si>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</si>
  <si>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</si>
  <si>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</si>
  <si>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</si>
  <si>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</si>
  <si>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</si>
  <si>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</si>
  <si>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</si>
  <si>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</si>
  <si>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</si>
  <si>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</si>
  <si>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</si>
  <si>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</si>
  <si>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</si>
  <si>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</si>
  <si>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</si>
  <si>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</si>
  <si>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</si>
  <si>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</si>
  <si>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</si>
  <si>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</si>
  <si>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</si>
  <si>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</si>
  <si>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</si>
  <si>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</si>
  <si>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</si>
  <si>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</si>
  <si>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</si>
  <si>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</si>
  <si>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</si>
  <si>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</si>
  <si>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</si>
  <si>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</si>
  <si>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</si>
  <si>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</si>
  <si>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</si>
  <si>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</si>
  <si>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</si>
  <si>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</si>
  <si>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</si>
  <si>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</si>
  <si>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</si>
  <si>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</si>
  <si>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</si>
  <si>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</si>
  <si>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</si>
  <si>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</si>
  <si>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</si>
  <si>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</si>
  <si>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</si>
  <si>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</si>
  <si>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</si>
  <si>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</si>
  <si>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</si>
  <si>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</si>
  <si>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</si>
  <si>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</si>
  <si>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</si>
  <si>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</si>
  <si>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</si>
  <si>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</si>
  <si>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</si>
  <si>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</si>
  <si>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</si>
  <si>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</si>
  <si>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</si>
  <si>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</si>
  <si>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</si>
  <si>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</si>
  <si>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</si>
  <si>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</si>
  <si>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</si>
  <si>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</si>
  <si>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</si>
  <si>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</si>
  <si>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</si>
  <si>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</si>
  <si>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</si>
  <si>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</si>
  <si>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</si>
  <si>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</si>
  <si>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</si>
  <si>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</si>
  <si>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</si>
  <si>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</si>
  <si>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</si>
  <si>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</si>
  <si>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</si>
  <si>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</si>
  <si>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</si>
  <si>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</si>
  <si>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</si>
  <si>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</si>
  <si>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</si>
  <si>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</si>
  <si>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</si>
  <si>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</si>
  <si>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</si>
  <si>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</si>
  <si>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</si>
  <si>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</si>
  <si>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</si>
  <si>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</si>
  <si>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</si>
  <si>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</si>
  <si>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</si>
  <si>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</si>
  <si>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</si>
  <si>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</si>
  <si>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</si>
  <si>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</si>
  <si>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</si>
  <si>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</si>
  <si>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</si>
  <si>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</si>
  <si>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</si>
  <si>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</si>
  <si>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</si>
  <si>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</si>
  <si>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</si>
  <si>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</si>
  <si>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</si>
  <si>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</si>
  <si>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</si>
  <si>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</si>
  <si>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</si>
  <si>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</si>
  <si>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</si>
  <si>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</si>
  <si>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</si>
  <si>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</si>
  <si>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</si>
  <si>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</si>
  <si>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</si>
  <si>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</si>
  <si>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</si>
  <si>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</si>
  <si>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</si>
  <si>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</si>
  <si>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</si>
  <si>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</si>
  <si>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</si>
  <si>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</si>
  <si>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</si>
  <si>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</si>
  <si>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</si>
  <si>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</si>
  <si>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</si>
  <si>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</si>
  <si>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</si>
  <si>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</si>
  <si>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</si>
  <si>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</si>
  <si>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</si>
  <si>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</si>
  <si>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</si>
  <si>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</si>
  <si>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</si>
  <si>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</si>
  <si>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</si>
  <si>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</si>
  <si>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</si>
  <si>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</si>
  <si>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</si>
  <si>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</si>
  <si>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</si>
  <si>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</si>
  <si>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</si>
  <si>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</si>
  <si>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</si>
  <si>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</si>
  <si>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</si>
  <si>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</si>
  <si>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</si>
  <si>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</si>
  <si>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</si>
  <si>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</si>
  <si>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</si>
  <si>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</si>
  <si>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</si>
  <si>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</si>
  <si>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</si>
  <si>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</si>
  <si>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</si>
  <si>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</si>
  <si>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</si>
  <si>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</si>
  <si>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</si>
  <si>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</si>
  <si>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</si>
  <si>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</si>
  <si>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</si>
  <si>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</si>
  <si>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</si>
  <si>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</si>
  <si>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</si>
  <si>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</si>
  <si>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</si>
  <si>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</si>
  <si>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</si>
  <si>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</si>
  <si>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</si>
  <si>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</si>
  <si>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</si>
  <si>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</si>
  <si>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</si>
  <si>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</si>
  <si>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</si>
  <si>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</si>
  <si>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</si>
  <si>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</si>
  <si>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</si>
  <si>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</si>
  <si>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</si>
  <si>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</si>
  <si>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</si>
  <si>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</si>
  <si>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</si>
  <si>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</si>
  <si>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</si>
  <si>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</si>
  <si>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</si>
  <si>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</si>
  <si>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</si>
  <si>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</si>
  <si>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</si>
  <si>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</si>
  <si>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</si>
  <si>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</si>
  <si>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</si>
  <si>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</si>
  <si>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</si>
  <si>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</si>
  <si>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</si>
  <si>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</si>
  <si>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</si>
  <si>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</si>
  <si>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</si>
  <si>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</si>
  <si>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</si>
  <si>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</si>
  <si>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</si>
  <si>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</si>
  <si>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</si>
  <si>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</si>
  <si>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</si>
  <si>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</si>
  <si>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</si>
  <si>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</si>
  <si>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</si>
  <si>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</si>
  <si>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</si>
  <si>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</si>
  <si>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</si>
  <si>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</si>
  <si>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</si>
  <si>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</si>
  <si>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</si>
  <si>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</si>
  <si>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</si>
  <si>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</si>
  <si>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</si>
  <si>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</si>
  <si>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</si>
  <si>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</si>
  <si>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</si>
  <si>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</si>
  <si>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</si>
  <si>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</si>
  <si>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</si>
  <si>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</si>
  <si>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</si>
  <si>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</si>
  <si>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</si>
  <si>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</si>
  <si>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</si>
  <si>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</si>
  <si>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</si>
  <si>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</si>
  <si>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</si>
  <si>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</si>
  <si>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</si>
  <si>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</si>
  <si>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</si>
  <si>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</si>
  <si>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</si>
  <si>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</si>
  <si>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</si>
  <si>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</si>
  <si>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</si>
  <si>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</si>
  <si>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</si>
  <si>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</si>
  <si>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</si>
  <si>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</si>
  <si>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</si>
  <si>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</si>
  <si>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</si>
  <si>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</si>
  <si>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</si>
  <si>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</si>
  <si>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</si>
  <si>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</si>
  <si>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</si>
  <si>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</si>
  <si>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</si>
  <si>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</si>
  <si>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</si>
  <si>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</si>
  <si>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</si>
  <si>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</si>
  <si>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</si>
  <si>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</si>
  <si>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</si>
  <si>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</si>
  <si>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</si>
  <si>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</si>
  <si>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</si>
  <si>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</si>
  <si>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</si>
  <si>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</si>
  <si>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</si>
  <si>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</si>
  <si>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</si>
  <si>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</si>
  <si>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</si>
  <si>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</si>
  <si>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</si>
  <si>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</si>
  <si>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</si>
  <si>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</si>
  <si>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</si>
  <si>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</si>
  <si>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</si>
  <si>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</si>
  <si>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</si>
  <si>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</si>
  <si>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</si>
  <si>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</si>
  <si>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</si>
  <si>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</si>
  <si>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</si>
  <si>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</si>
  <si>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</si>
  <si>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</si>
  <si>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</si>
  <si>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</si>
  <si>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</si>
  <si>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</si>
  <si>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</si>
  <si>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</si>
  <si>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</si>
  <si>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</si>
  <si>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</si>
  <si>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</si>
  <si>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</si>
  <si>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</si>
  <si>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</si>
  <si>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</si>
  <si>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</si>
  <si>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</si>
  <si>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</si>
  <si>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</si>
  <si>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</si>
  <si>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</si>
  <si>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</si>
  <si>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</si>
  <si>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</si>
  <si>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</si>
  <si>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</si>
  <si>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</si>
  <si>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</si>
  <si>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</si>
  <si>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</si>
  <si>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</si>
  <si>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</si>
  <si>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</si>
  <si>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</si>
  <si>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</si>
  <si>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</si>
  <si>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</si>
  <si>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</si>
  <si>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</si>
  <si>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</si>
  <si>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</si>
  <si>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</si>
  <si>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</si>
  <si>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</si>
  <si>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</si>
  <si>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</si>
  <si>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</si>
  <si>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</si>
  <si>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</si>
  <si>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</si>
  <si>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</si>
  <si>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</si>
  <si>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</si>
  <si>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</si>
  <si>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</si>
  <si>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</si>
  <si>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</si>
  <si>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</si>
  <si>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</si>
  <si>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</si>
  <si>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</si>
  <si>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</si>
  <si>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</si>
  <si>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</si>
  <si>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</si>
  <si>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</si>
  <si>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</si>
  <si>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</si>
  <si>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</si>
  <si>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</si>
  <si>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</si>
  <si>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</si>
  <si>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</si>
  <si>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</si>
  <si>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</si>
  <si>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</si>
  <si>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</si>
  <si>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</si>
  <si>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</si>
  <si>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</si>
  <si>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</si>
  <si>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</si>
  <si>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</si>
  <si>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</si>
  <si>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</si>
  <si>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</si>
  <si>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</si>
  <si>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</si>
  <si>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</si>
  <si>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</si>
  <si>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</si>
  <si>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</si>
  <si>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</si>
  <si>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</si>
  <si>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</si>
  <si>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</si>
  <si>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</si>
  <si>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</si>
  <si>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</si>
  <si>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</si>
  <si>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</si>
  <si>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</si>
  <si>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</si>
  <si>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</si>
  <si>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</si>
  <si>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</si>
  <si>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</si>
  <si>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</si>
  <si>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</si>
  <si>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</si>
  <si>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</si>
  <si>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</si>
  <si>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</si>
  <si>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</si>
  <si>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</si>
  <si>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</si>
  <si>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</si>
  <si>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</si>
  <si>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</si>
  <si>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</si>
  <si>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</si>
  <si>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</si>
  <si>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</si>
  <si>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</si>
  <si>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</si>
  <si>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</si>
  <si>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</si>
  <si>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</si>
  <si>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</si>
  <si>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</si>
  <si>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</si>
  <si>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</si>
  <si>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</si>
  <si>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</si>
  <si>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</si>
  <si>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</si>
  <si>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</si>
  <si>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</si>
  <si>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</si>
  <si>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</si>
  <si>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</si>
  <si>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</si>
  <si>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</si>
  <si>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</si>
  <si>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</si>
  <si>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</si>
  <si>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</si>
  <si>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</si>
  <si>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</si>
  <si>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</si>
  <si>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</si>
  <si>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</si>
  <si>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</si>
  <si>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</si>
  <si>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</si>
  <si>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</si>
  <si>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</si>
  <si>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</si>
  <si>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</si>
  <si>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</si>
  <si>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</si>
  <si>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</si>
  <si>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</si>
  <si>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</si>
  <si>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</si>
  <si>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</si>
  <si>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</si>
  <si>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</si>
  <si>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</si>
  <si>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</si>
  <si>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</si>
  <si>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</si>
  <si>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</si>
  <si>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</si>
  <si>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</si>
  <si>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</si>
  <si>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</si>
  <si>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</si>
  <si>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</si>
  <si>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</si>
  <si>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</si>
  <si>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</si>
  <si>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</si>
  <si>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</si>
  <si>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</si>
  <si>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</si>
  <si>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</si>
  <si>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</si>
  <si>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</si>
  <si>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</si>
  <si>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</si>
  <si>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</si>
  <si>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</si>
  <si>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</si>
  <si>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</si>
  <si>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</si>
  <si>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</si>
  <si>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</si>
  <si>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</si>
  <si>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</si>
  <si>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</si>
  <si>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</si>
  <si>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</si>
  <si>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</si>
  <si>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</si>
  <si>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</si>
  <si>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</si>
  <si>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</si>
  <si>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</si>
  <si>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</si>
  <si>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</si>
  <si>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</si>
  <si>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</si>
  <si>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</si>
  <si>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</si>
  <si>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</si>
  <si>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</si>
  <si>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</si>
  <si>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</si>
  <si>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</si>
  <si>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</si>
  <si>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</si>
  <si>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</si>
  <si>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</si>
  <si>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</si>
  <si>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</si>
  <si>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</si>
  <si>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</si>
  <si>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</si>
  <si>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</si>
  <si>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</si>
  <si>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</si>
  <si>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</si>
  <si>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</si>
  <si>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</si>
  <si>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</si>
  <si>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</si>
  <si>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</si>
  <si>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</si>
  <si>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</si>
  <si>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</si>
  <si>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</si>
  <si>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</si>
  <si>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</si>
  <si>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</si>
  <si>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</si>
  <si>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</si>
  <si>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</si>
  <si>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</si>
  <si>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</si>
  <si>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</si>
  <si>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</si>
  <si>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</si>
  <si>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</si>
  <si>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</si>
  <si>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</si>
  <si>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</si>
  <si>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</si>
  <si>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</si>
  <si>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</si>
  <si>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</si>
  <si>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</si>
  <si>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</si>
  <si>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</si>
  <si>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</si>
  <si>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</si>
  <si>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</si>
  <si>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</si>
  <si>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</si>
  <si>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</si>
  <si>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</si>
  <si>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</si>
  <si>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</si>
  <si>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</si>
  <si>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</si>
  <si>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</si>
  <si>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</si>
  <si>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</si>
  <si>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</si>
  <si>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</si>
  <si>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</si>
  <si>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</si>
  <si>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</si>
  <si>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</si>
  <si>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</si>
  <si>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</si>
  <si>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</si>
  <si>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</si>
  <si>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</si>
  <si>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</si>
  <si>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</si>
  <si>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</si>
  <si>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</si>
  <si>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</si>
  <si>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</si>
  <si>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</si>
  <si>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</si>
  <si>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</si>
  <si>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</si>
  <si>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</si>
  <si>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</si>
  <si>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</si>
  <si>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</si>
  <si>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</si>
  <si>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</si>
  <si>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</si>
  <si>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</si>
  <si>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</si>
  <si>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</si>
  <si>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</si>
  <si>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</si>
  <si>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</si>
  <si>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</si>
  <si>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</si>
  <si>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</si>
  <si>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</si>
  <si>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</si>
  <si>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</si>
  <si>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</si>
  <si>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</si>
  <si>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</si>
  <si>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</si>
  <si>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</si>
  <si>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</si>
  <si>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</si>
  <si>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</si>
  <si>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</si>
  <si>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</si>
  <si>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</si>
  <si>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</si>
  <si>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</si>
  <si>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</si>
  <si>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</si>
  <si>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</si>
  <si>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</si>
  <si>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</si>
  <si>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</si>
  <si>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</si>
  <si>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</si>
  <si>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</si>
  <si>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</si>
  <si>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</si>
  <si>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</si>
  <si>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</si>
  <si>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</si>
  <si>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</si>
  <si>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</si>
  <si>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</si>
  <si>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</si>
  <si>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</si>
  <si>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</si>
  <si>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</si>
  <si>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</si>
  <si>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</si>
  <si>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</si>
  <si>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</si>
  <si>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</si>
  <si>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</si>
  <si>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</si>
  <si>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</si>
  <si>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</si>
  <si>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</si>
  <si>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</si>
  <si>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</si>
  <si>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</si>
  <si>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</si>
  <si>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</si>
  <si>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</si>
  <si>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</si>
  <si>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</si>
  <si>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</si>
  <si>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</si>
  <si>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</si>
  <si>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</si>
  <si>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</si>
  <si>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</si>
  <si>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</si>
  <si>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</si>
  <si>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</si>
  <si>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</si>
  <si>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</si>
  <si>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</si>
  <si>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</si>
  <si>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</si>
  <si>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</si>
  <si>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</si>
  <si>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</si>
  <si>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</si>
  <si>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</si>
  <si>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</si>
  <si>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</si>
  <si>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</si>
  <si>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</si>
  <si>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</si>
  <si>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</si>
  <si>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</si>
  <si>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</si>
  <si>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</si>
  <si>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</si>
  <si>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</si>
  <si>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</si>
  <si>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</si>
  <si>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</si>
  <si>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</si>
  <si>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</si>
  <si>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</si>
  <si>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</si>
  <si>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</si>
  <si>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</si>
  <si>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</si>
  <si>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</si>
  <si>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</si>
  <si>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</si>
  <si>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</si>
  <si>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</si>
  <si>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</si>
  <si>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</si>
  <si>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</si>
  <si>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</si>
  <si>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</si>
  <si>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</si>
  <si>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</si>
  <si>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</si>
  <si>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</si>
  <si>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</si>
  <si>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</si>
  <si>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</si>
  <si>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</si>
  <si>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</si>
  <si>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</si>
  <si>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</si>
  <si>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</si>
  <si>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</si>
  <si>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</si>
  <si>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</si>
  <si>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</si>
  <si>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</si>
  <si>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</si>
  <si>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</si>
  <si>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</si>
  <si>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</si>
  <si>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</si>
  <si>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</si>
  <si>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</si>
  <si>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</si>
  <si>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</si>
  <si>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</si>
  <si>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</si>
  <si>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</si>
  <si>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</si>
  <si>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</si>
  <si>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</si>
  <si>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</si>
  <si>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</si>
  <si>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</si>
  <si>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</si>
  <si>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</si>
  <si>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</si>
  <si>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</si>
  <si>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</si>
  <si>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</si>
  <si>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</si>
  <si>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</si>
  <si>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</si>
  <si>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</si>
  <si>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</si>
  <si>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</si>
  <si>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</si>
  <si>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</si>
  <si>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</si>
  <si>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</si>
  <si>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</si>
  <si>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</si>
  <si>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</si>
  <si>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</si>
  <si>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</si>
  <si>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</si>
  <si>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</si>
  <si>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</si>
  <si>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</si>
  <si>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</si>
  <si>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</si>
  <si>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</si>
  <si>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</si>
  <si>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</si>
  <si>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</si>
  <si>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</si>
  <si>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</si>
  <si>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</si>
  <si>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</si>
  <si>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</si>
  <si>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</si>
  <si>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</si>
  <si>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</si>
  <si>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</si>
  <si>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</si>
  <si>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</si>
  <si>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</si>
  <si>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</si>
  <si>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</si>
  <si>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</si>
  <si>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</si>
  <si>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</si>
  <si>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</si>
  <si>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</si>
  <si>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</si>
  <si>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</si>
  <si>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</si>
  <si>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</si>
  <si>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</si>
  <si>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</si>
  <si>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</si>
  <si>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</si>
  <si>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</si>
  <si>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</si>
  <si>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</si>
  <si>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</si>
  <si>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</si>
  <si>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</si>
  <si>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</si>
  <si>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</si>
  <si>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</si>
  <si>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</si>
  <si>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</si>
  <si>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</si>
  <si>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</si>
  <si>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</si>
  <si>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</si>
  <si>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</si>
  <si>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</si>
  <si>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</si>
  <si>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</si>
  <si>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</si>
  <si>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</si>
  <si>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</si>
  <si>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</si>
  <si>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</si>
  <si>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</si>
  <si>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</si>
  <si>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</si>
  <si>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</si>
  <si>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</si>
  <si>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</si>
  <si>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</si>
  <si>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</si>
  <si>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</si>
  <si>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</si>
  <si>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</si>
  <si>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</si>
  <si>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</si>
  <si>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</si>
  <si>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</si>
  <si>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</si>
  <si>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</si>
  <si>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</si>
  <si>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</si>
  <si>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</si>
  <si>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</si>
  <si>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</si>
  <si>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</si>
  <si>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</si>
  <si>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</si>
  <si>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</si>
  <si>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</si>
  <si>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</si>
  <si>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</si>
  <si>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</si>
  <si>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</si>
  <si>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</si>
  <si>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</si>
  <si>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</si>
  <si>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</si>
  <si>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</si>
  <si>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</si>
  <si>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</si>
  <si>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</si>
  <si>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</si>
  <si>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</si>
  <si>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</si>
  <si>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</si>
  <si>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</si>
  <si>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</si>
  <si>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</si>
  <si>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</si>
  <si>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</si>
  <si>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</si>
  <si>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</si>
  <si>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</si>
  <si>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</si>
  <si>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</si>
  <si>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</si>
  <si>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</si>
  <si>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</si>
  <si>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</si>
  <si>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</si>
  <si>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</si>
  <si>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</si>
  <si>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</si>
  <si>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</si>
  <si>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</si>
  <si>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</si>
  <si>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</si>
  <si>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</si>
  <si>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</si>
  <si>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</si>
  <si>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</si>
  <si>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</si>
  <si>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</si>
  <si>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</si>
  <si>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</si>
  <si>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</si>
  <si>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</si>
  <si>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</si>
  <si>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</si>
  <si>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</si>
  <si>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</si>
  <si>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</si>
  <si>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</si>
  <si>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</si>
  <si>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</si>
  <si>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</si>
  <si>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</si>
  <si>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</si>
  <si>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</si>
  <si>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</si>
  <si>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</si>
  <si>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</si>
  <si>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</si>
  <si>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</si>
  <si>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</si>
  <si>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</si>
  <si>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</si>
  <si>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</si>
  <si>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</si>
  <si>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</si>
  <si>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</si>
  <si>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</si>
  <si>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</si>
  <si>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</si>
  <si>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</si>
  <si>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</si>
  <si>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</si>
  <si>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</si>
  <si>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</si>
  <si>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</si>
  <si>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</si>
  <si>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</si>
  <si>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</si>
  <si>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</si>
  <si>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</si>
  <si>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</si>
  <si>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</si>
  <si>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</si>
  <si>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</si>
  <si>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</si>
  <si>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</si>
  <si>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</si>
  <si>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</si>
  <si>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</si>
  <si>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</si>
  <si>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</si>
  <si>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</si>
  <si>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</si>
  <si>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</si>
  <si>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</si>
  <si>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</si>
  <si>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</si>
  <si>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</si>
  <si>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</si>
  <si>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</si>
  <si>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</si>
  <si>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</si>
  <si>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</si>
  <si>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</si>
  <si>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</si>
  <si>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</si>
  <si>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</si>
  <si>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</si>
  <si>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</si>
  <si>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</si>
  <si>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</si>
  <si>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</si>
  <si>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</si>
  <si>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</si>
  <si>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</si>
  <si>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</si>
  <si>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</si>
  <si>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</si>
  <si>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</si>
  <si>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</si>
  <si>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</si>
  <si>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</si>
  <si>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</si>
  <si>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</si>
  <si>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</si>
  <si>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</si>
  <si>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</si>
  <si>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</si>
  <si>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</si>
  <si>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</si>
  <si>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</si>
  <si>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</si>
  <si>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</si>
  <si>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</si>
  <si>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</si>
  <si>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</si>
  <si>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</si>
  <si>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</si>
  <si>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</si>
  <si>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</si>
  <si>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</si>
  <si>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</si>
  <si>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</si>
  <si>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</si>
  <si>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</si>
  <si>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</si>
  <si>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</si>
  <si>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</si>
  <si>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</si>
  <si>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</si>
  <si>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</si>
  <si>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</si>
  <si>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</si>
  <si>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</si>
  <si>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</si>
  <si>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</si>
  <si>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</si>
  <si>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</si>
  <si>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</si>
  <si>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</si>
  <si>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</si>
  <si>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</si>
  <si>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</si>
  <si>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</si>
  <si>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</si>
  <si>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</si>
  <si>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</si>
  <si>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</si>
  <si>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</si>
  <si>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</si>
  <si>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</si>
  <si>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</si>
  <si>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</si>
  <si>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</si>
  <si>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</si>
  <si>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</si>
  <si>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</si>
  <si>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</si>
  <si>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</si>
  <si>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</si>
  <si>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</si>
  <si>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</si>
  <si>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</si>
  <si>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</si>
  <si>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</si>
  <si>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</si>
  <si>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</si>
  <si>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</si>
  <si>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</si>
  <si>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</si>
  <si>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</si>
  <si>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</si>
  <si>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</si>
  <si>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</si>
  <si>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</si>
  <si>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</si>
  <si>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</si>
  <si>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</si>
  <si>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</si>
  <si>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</si>
  <si>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</si>
  <si>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</si>
  <si>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</si>
  <si>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</si>
  <si>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</si>
  <si>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</si>
  <si>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</si>
  <si>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</si>
  <si>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</si>
  <si>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</si>
  <si>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</si>
  <si>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</si>
  <si>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</si>
  <si>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</si>
  <si>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</si>
  <si>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</si>
  <si>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</si>
  <si>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</si>
  <si>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</si>
  <si>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</si>
  <si>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</si>
  <si>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</si>
  <si>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</si>
  <si>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</si>
  <si>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</si>
  <si>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</si>
  <si>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</si>
  <si>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</si>
  <si>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</si>
  <si>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</si>
  <si>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</si>
  <si>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</si>
  <si>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</si>
  <si>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</si>
  <si>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</si>
  <si>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</si>
  <si>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</si>
  <si>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</si>
  <si>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</si>
  <si>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</si>
  <si>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</si>
  <si>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</si>
  <si>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</si>
  <si>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</si>
  <si>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</si>
  <si>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</si>
  <si>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</si>
  <si>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</si>
  <si>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</si>
  <si>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</si>
  <si>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</si>
  <si>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</si>
  <si>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</si>
  <si>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</si>
  <si>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</si>
  <si>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</si>
  <si>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</si>
  <si>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</si>
  <si>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</si>
  <si>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</si>
  <si>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</si>
  <si>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</si>
  <si>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</si>
  <si>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</si>
  <si>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</si>
  <si>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</si>
  <si>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</si>
  <si>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</si>
  <si>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</si>
  <si>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</si>
  <si>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</si>
  <si>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</si>
  <si>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</si>
  <si>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</si>
  <si>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</si>
  <si>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</si>
  <si>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</si>
  <si>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</si>
  <si>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</si>
  <si>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</si>
  <si>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</si>
  <si>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</si>
  <si>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</si>
  <si>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</si>
  <si>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</si>
  <si>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</si>
  <si>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</si>
  <si>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</si>
  <si>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</si>
  <si>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</si>
  <si>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</si>
  <si>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</si>
  <si>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</si>
  <si>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</si>
  <si>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</si>
  <si>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</si>
  <si>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</si>
  <si>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</si>
  <si>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</si>
  <si>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</si>
  <si>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</si>
  <si>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</si>
  <si>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</si>
  <si>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</si>
  <si>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</si>
  <si>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</si>
  <si>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</si>
  <si>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</si>
  <si>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</si>
  <si>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</si>
  <si>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</si>
  <si>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</si>
  <si>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</si>
  <si>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</si>
  <si>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</si>
  <si>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</si>
  <si>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</si>
  <si>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</si>
  <si>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</si>
  <si>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</si>
  <si>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</si>
  <si>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</si>
  <si>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</si>
  <si>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</si>
  <si>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</si>
  <si>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</si>
  <si>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</si>
  <si>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</si>
  <si>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</si>
  <si>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</si>
  <si>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</si>
  <si>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</si>
  <si>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</si>
  <si>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</si>
  <si>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</si>
  <si>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</si>
  <si>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</si>
  <si>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</si>
  <si>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</si>
  <si>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</si>
  <si>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</si>
  <si>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</si>
  <si>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</si>
  <si>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</si>
  <si>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</si>
  <si>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</si>
  <si>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</si>
  <si>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</si>
  <si>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</si>
  <si>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</si>
  <si>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</si>
  <si>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</si>
  <si>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</si>
  <si>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</si>
  <si>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</si>
  <si>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</si>
  <si>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</si>
  <si>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</si>
  <si>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</si>
  <si>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</si>
  <si>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</si>
  <si>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</si>
  <si>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</si>
  <si>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</si>
  <si>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</si>
  <si>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</si>
  <si>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</si>
  <si>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</si>
  <si>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</si>
  <si>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</si>
  <si>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</si>
  <si>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</si>
  <si>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</si>
  <si>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</si>
  <si>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</si>
  <si>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</si>
  <si>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</si>
  <si>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</si>
  <si>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</si>
  <si>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</si>
  <si>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</si>
  <si>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</si>
  <si>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</si>
  <si>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</si>
  <si>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</si>
  <si>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</si>
  <si>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</si>
  <si>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</si>
  <si>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</si>
  <si>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</si>
  <si>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</si>
  <si>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</si>
  <si>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</si>
  <si>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</si>
  <si>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</si>
  <si>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</si>
  <si>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</si>
  <si>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</si>
  <si>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</si>
  <si>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</si>
  <si>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</si>
  <si>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</si>
  <si>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</si>
  <si>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</si>
  <si>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</si>
  <si>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</si>
  <si>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</si>
  <si>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</si>
  <si>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</si>
  <si>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</si>
  <si>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</si>
  <si>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</si>
  <si>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</si>
  <si>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</si>
  <si>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</si>
  <si>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</si>
  <si>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</si>
  <si>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</si>
  <si>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</si>
  <si>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</si>
  <si>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</si>
  <si>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</si>
  <si>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</si>
  <si>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</si>
  <si>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</si>
  <si>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</si>
  <si>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</si>
  <si>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</si>
  <si>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</si>
  <si>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</si>
  <si>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</si>
  <si>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</si>
  <si>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</si>
  <si>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</si>
  <si>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</si>
  <si>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</si>
  <si>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</si>
  <si>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</si>
  <si>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</si>
  <si>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</si>
  <si>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</si>
  <si>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</si>
  <si>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</si>
  <si>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</si>
  <si>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</si>
  <si>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</si>
  <si>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</si>
  <si>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</si>
  <si>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</si>
  <si>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</si>
  <si>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</si>
  <si>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</si>
  <si>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</si>
  <si>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</si>
  <si>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</si>
  <si>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</si>
  <si>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</si>
  <si>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</si>
  <si>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</si>
  <si>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</si>
  <si>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</si>
  <si>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</si>
  <si>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</si>
  <si>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</si>
  <si>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</si>
  <si>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</si>
  <si>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</si>
  <si>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</si>
  <si>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</si>
  <si>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</si>
  <si>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</si>
  <si>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</si>
  <si>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</si>
  <si>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</si>
  <si>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</si>
  <si>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</si>
  <si>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</si>
  <si>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</si>
  <si>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</si>
  <si>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</si>
  <si>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</si>
  <si>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</si>
  <si>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</si>
  <si>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</si>
  <si>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</si>
  <si>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</si>
  <si>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</si>
  <si>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</si>
  <si>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</si>
  <si>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</si>
  <si>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</si>
  <si>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</si>
  <si>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</si>
  <si>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</si>
  <si>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</si>
  <si>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</si>
  <si>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</si>
  <si>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</si>
  <si>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</si>
  <si>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</si>
  <si>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</si>
  <si>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</si>
  <si>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</si>
  <si>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</si>
  <si>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</si>
  <si>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</si>
  <si>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</si>
  <si>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</si>
  <si>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</si>
  <si>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</si>
  <si>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</si>
  <si>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</si>
  <si>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</si>
  <si>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</si>
  <si>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</si>
  <si>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</si>
  <si>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</si>
  <si>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</si>
  <si>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</si>
  <si>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</si>
  <si>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</si>
  <si>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</si>
  <si>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</si>
  <si>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</si>
  <si>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</si>
  <si>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</si>
  <si>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</si>
  <si>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</si>
  <si>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</si>
  <si>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</si>
  <si>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</si>
  <si>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</si>
  <si>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</si>
  <si>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</si>
  <si>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</si>
  <si>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</si>
  <si>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</si>
  <si>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</si>
  <si>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</si>
  <si>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</si>
  <si>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</si>
  <si>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</si>
  <si>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</si>
  <si>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</si>
  <si>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</si>
  <si>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</si>
  <si>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</si>
  <si>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</si>
  <si>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</si>
  <si>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</si>
  <si>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</si>
  <si>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</si>
  <si>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</si>
  <si>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</si>
  <si>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</si>
  <si>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</si>
  <si>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</si>
  <si>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</si>
  <si>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</si>
  <si>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</si>
  <si>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</si>
  <si>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</si>
  <si>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</si>
  <si>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</si>
  <si>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</si>
  <si>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</si>
  <si>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</si>
  <si>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</si>
  <si>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</si>
  <si>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</si>
  <si>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</si>
  <si>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</si>
  <si>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</si>
  <si>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</si>
  <si>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</si>
  <si>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</si>
  <si>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</si>
  <si>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</si>
  <si>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</si>
  <si>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</si>
  <si>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</si>
  <si>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</si>
  <si>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</si>
  <si>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</si>
  <si>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</si>
  <si>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</si>
  <si>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</si>
  <si>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</si>
  <si>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</si>
  <si>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</si>
  <si>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</si>
  <si>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</si>
  <si>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</si>
  <si>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</si>
  <si>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</si>
  <si>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</si>
  <si>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</si>
  <si>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</si>
  <si>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</si>
  <si>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</si>
  <si>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</si>
  <si>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</si>
  <si>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</si>
  <si>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</si>
  <si>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</si>
  <si>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</si>
  <si>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</si>
  <si>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</si>
  <si>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</si>
  <si>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</si>
  <si>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</si>
  <si>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</si>
  <si>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</si>
  <si>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</si>
  <si>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</si>
  <si>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</si>
  <si>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</si>
  <si>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</si>
  <si>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</si>
  <si>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</si>
  <si>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</si>
  <si>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</si>
  <si>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</si>
  <si>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</si>
  <si>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</si>
  <si>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</si>
  <si>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</si>
  <si>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</si>
  <si>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</si>
  <si>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</si>
  <si>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</si>
  <si>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</si>
  <si>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</si>
  <si>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</si>
  <si>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</si>
  <si>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</si>
  <si>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</si>
  <si>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</si>
  <si>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</si>
  <si>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</si>
  <si>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</si>
  <si>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</si>
  <si>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</si>
  <si>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</si>
  <si>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</si>
  <si>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</si>
  <si>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</si>
  <si>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</si>
  <si>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</si>
  <si>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</si>
  <si>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</si>
  <si>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</si>
  <si>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</si>
  <si>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</si>
  <si>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</si>
  <si>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</si>
  <si>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</si>
  <si>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</si>
  <si>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</si>
  <si>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</si>
  <si>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</si>
  <si>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</si>
  <si>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</si>
  <si>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</si>
  <si>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</si>
  <si>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</si>
  <si>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</si>
  <si>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</si>
  <si>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</si>
  <si>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</si>
  <si>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</si>
  <si>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</si>
  <si>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</si>
  <si>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</si>
  <si>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</si>
  <si>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</si>
  <si>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</si>
  <si>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</si>
  <si>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</si>
  <si>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</si>
  <si>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</si>
  <si>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</si>
  <si>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</si>
  <si>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</si>
  <si>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</si>
  <si>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</si>
  <si>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</si>
  <si>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</si>
  <si>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</si>
  <si>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</si>
  <si>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</si>
  <si>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</si>
  <si>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</si>
  <si>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</si>
  <si>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</si>
  <si>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</si>
  <si>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</si>
  <si>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</si>
  <si>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</si>
  <si>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</si>
  <si>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</si>
  <si>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</si>
  <si>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</si>
  <si>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</si>
  <si>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</si>
  <si>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</si>
  <si>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</si>
  <si>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</si>
  <si>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</si>
  <si>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</si>
  <si>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</si>
  <si>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</si>
  <si>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</si>
  <si>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</si>
  <si>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</si>
  <si>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</si>
  <si>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</si>
  <si>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</si>
  <si>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</si>
  <si>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</si>
  <si>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</si>
  <si>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</si>
  <si>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</si>
  <si>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</si>
  <si>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</si>
  <si>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</si>
  <si>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</si>
  <si>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</si>
  <si>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</si>
  <si>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</si>
  <si>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</si>
  <si>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</si>
  <si>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</si>
  <si>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</si>
  <si>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</si>
  <si>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</si>
  <si>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</si>
  <si>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</si>
  <si>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</si>
  <si>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</si>
  <si>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</si>
  <si>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</si>
  <si>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</si>
  <si>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</si>
  <si>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</si>
  <si>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</si>
  <si>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</si>
  <si>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</si>
  <si>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</si>
  <si>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</si>
  <si>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</si>
  <si>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</si>
  <si>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</si>
  <si>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</si>
  <si>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</si>
  <si>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</si>
  <si>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</si>
  <si>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</si>
  <si>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</si>
  <si>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</si>
  <si>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</si>
  <si>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</si>
  <si>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</si>
  <si>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</si>
  <si>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</si>
  <si>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</si>
  <si>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</si>
  <si>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</si>
  <si>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</si>
  <si>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</si>
  <si>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</si>
  <si>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</si>
  <si>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</si>
  <si>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</si>
  <si>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</si>
  <si>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</si>
  <si>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</si>
  <si>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</si>
  <si>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</si>
  <si>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</si>
  <si>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</si>
  <si>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</si>
  <si>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</si>
  <si>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</si>
  <si>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</si>
  <si>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</si>
  <si>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</si>
  <si>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</si>
  <si>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</si>
  <si>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</si>
  <si>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</si>
  <si>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</si>
  <si>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</si>
  <si>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</si>
  <si>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</si>
  <si>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</si>
  <si>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</si>
  <si>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</si>
  <si>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</si>
  <si>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</si>
  <si>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</si>
  <si>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</si>
  <si>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</si>
  <si>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</si>
  <si>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</si>
  <si>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</si>
  <si>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</si>
  <si>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</si>
  <si>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</si>
  <si>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</si>
  <si>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</si>
  <si>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</si>
  <si>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</si>
  <si>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</si>
  <si>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</si>
  <si>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</si>
  <si>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</si>
  <si>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</si>
  <si>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</si>
  <si>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</si>
  <si>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</si>
  <si>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</si>
  <si>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</si>
  <si>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</si>
  <si>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</si>
  <si>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</si>
  <si>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</si>
  <si>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</si>
  <si>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</si>
  <si>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</si>
  <si>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</si>
  <si>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</si>
  <si>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</si>
  <si>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</si>
  <si>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</si>
  <si>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</si>
  <si>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</si>
  <si>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</si>
  <si>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</si>
  <si>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</si>
  <si>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</si>
  <si>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</si>
  <si>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</si>
  <si>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</si>
  <si>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</si>
  <si>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</si>
  <si>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</si>
  <si>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</si>
  <si>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</si>
  <si>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</si>
  <si>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</si>
  <si>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</si>
  <si>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</si>
  <si>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</si>
  <si>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</si>
  <si>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</si>
  <si>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</si>
  <si>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</si>
  <si>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</si>
  <si>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</si>
  <si>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</si>
  <si>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</si>
  <si>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</si>
  <si>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</si>
  <si>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</si>
  <si>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</si>
  <si>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</si>
  <si>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</si>
  <si>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</si>
  <si>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</si>
  <si>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</si>
  <si>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</si>
  <si>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</si>
  <si>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</si>
  <si>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</si>
  <si>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</si>
  <si>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</si>
  <si>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</si>
  <si>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</si>
  <si>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</si>
  <si>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</si>
  <si>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</si>
  <si>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</si>
  <si>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</si>
  <si>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</si>
  <si>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</si>
  <si>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</si>
  <si>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</si>
  <si>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</si>
  <si>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</si>
  <si>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</si>
  <si>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</si>
  <si>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</si>
  <si>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</si>
  <si>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</si>
  <si>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</si>
  <si>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</si>
  <si>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</si>
  <si>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</si>
  <si>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</si>
  <si>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</si>
  <si>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</si>
  <si>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</si>
  <si>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</si>
  <si>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</si>
  <si>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</si>
  <si>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</si>
  <si>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</si>
  <si>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</si>
  <si>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</si>
  <si>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</si>
  <si>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</si>
  <si>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</si>
  <si>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</si>
  <si>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</si>
  <si>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</si>
  <si>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</si>
  <si>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</si>
  <si>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</si>
  <si>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</si>
  <si>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</si>
  <si>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</si>
  <si>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</si>
  <si>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</si>
  <si>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</si>
  <si>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</si>
  <si>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</si>
  <si>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</si>
  <si>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</si>
  <si>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</si>
  <si>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</si>
  <si>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</si>
  <si>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</si>
  <si>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</si>
  <si>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</si>
  <si>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</si>
  <si>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</si>
  <si>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</si>
  <si>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</si>
  <si>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</si>
  <si>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</si>
  <si>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</si>
  <si>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</si>
  <si>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</si>
  <si>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</si>
  <si>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</si>
  <si>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</si>
  <si>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</si>
  <si>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</si>
  <si>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</si>
  <si>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</si>
  <si>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</si>
  <si>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</si>
  <si>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</si>
  <si>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</si>
  <si>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</si>
  <si>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</si>
  <si>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</si>
  <si>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</si>
  <si>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</si>
  <si>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</si>
  <si>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</si>
  <si>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</si>
  <si>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</si>
  <si>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</si>
  <si>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</si>
  <si>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</si>
  <si>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</si>
  <si>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</si>
  <si>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</si>
  <si>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</si>
  <si>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</si>
  <si>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</si>
  <si>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</si>
  <si>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</si>
  <si>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</si>
  <si>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</si>
  <si>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</si>
  <si>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</si>
  <si>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</si>
  <si>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</si>
  <si>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</si>
  <si>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</si>
  <si>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</si>
  <si>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</si>
  <si>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</si>
  <si>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</si>
  <si>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</si>
  <si>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</si>
  <si>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</si>
  <si>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</si>
  <si>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</si>
  <si>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</si>
  <si>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</si>
  <si>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</si>
  <si>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</si>
  <si>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</si>
  <si>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</si>
  <si>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</si>
  <si>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</si>
  <si>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</si>
  <si>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</si>
  <si>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</si>
  <si>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</si>
  <si>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</si>
  <si>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</si>
  <si>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</si>
  <si>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</si>
  <si>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</si>
  <si>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</si>
  <si>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</si>
  <si>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</si>
  <si>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</si>
  <si>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</si>
  <si>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</si>
  <si>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</si>
  <si>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</si>
  <si>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</si>
  <si>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</si>
  <si>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</si>
  <si>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</si>
  <si>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</si>
  <si>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</si>
  <si>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</si>
  <si>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</si>
  <si>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</si>
  <si>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</si>
  <si>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</si>
  <si>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</si>
  <si>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</si>
  <si>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</si>
  <si>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</si>
  <si>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</si>
  <si>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</si>
  <si>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</si>
  <si>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</si>
  <si>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</si>
  <si>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</si>
  <si>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</si>
  <si>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</si>
  <si>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</si>
  <si>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</si>
  <si>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</si>
  <si>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</si>
  <si>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</si>
  <si>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</si>
  <si>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</si>
  <si>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</si>
  <si>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</si>
  <si>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</si>
  <si>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</si>
  <si>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</si>
  <si>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</si>
  <si>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</si>
  <si>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</si>
  <si>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</si>
  <si>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</si>
  <si>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</si>
  <si>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</si>
  <si>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</si>
  <si>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</si>
  <si>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</si>
  <si>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</si>
  <si>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</si>
  <si>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</si>
  <si>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</si>
  <si>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</si>
  <si>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</si>
  <si>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</si>
  <si>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</si>
  <si>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</si>
  <si>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</si>
  <si>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</si>
  <si>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</si>
  <si>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</si>
  <si>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</si>
  <si>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</si>
  <si>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</si>
  <si>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</si>
  <si>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</si>
  <si>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</si>
  <si>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</si>
  <si>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</si>
  <si>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</si>
  <si>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</si>
  <si>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</si>
  <si>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</si>
  <si>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</si>
  <si>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</si>
  <si>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</si>
  <si>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</si>
  <si>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</si>
  <si>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</si>
  <si>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</si>
  <si>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</si>
  <si>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</si>
  <si>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</si>
  <si>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</si>
  <si>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</si>
  <si>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</si>
  <si>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</si>
  <si>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</si>
  <si>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</si>
  <si>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</si>
  <si>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</si>
  <si>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</si>
  <si>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</si>
  <si>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</si>
  <si>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</si>
  <si>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</si>
  <si>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</si>
  <si>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</si>
  <si>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</si>
  <si>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</si>
  <si>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</si>
  <si>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</si>
  <si>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</si>
  <si>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</si>
  <si>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</si>
  <si>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</si>
  <si>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</si>
  <si>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</si>
  <si>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</si>
  <si>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</si>
  <si>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</si>
  <si>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</si>
  <si>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</si>
  <si>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</si>
  <si>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</si>
  <si>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</si>
  <si>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</si>
  <si>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</si>
  <si>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</si>
  <si>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</si>
  <si>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</si>
  <si>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</si>
  <si>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</si>
  <si>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</si>
  <si>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</si>
  <si>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</si>
  <si>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</si>
  <si>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</si>
  <si>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</si>
  <si>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</si>
  <si>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</si>
  <si>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</si>
  <si>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</si>
  <si>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</si>
  <si>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</si>
  <si>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</si>
  <si>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</si>
  <si>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</si>
  <si>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</si>
  <si>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</si>
  <si>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</si>
  <si>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</si>
  <si>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</si>
  <si>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</si>
  <si>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</si>
  <si>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</si>
  <si>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</si>
  <si>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</si>
  <si>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</si>
  <si>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</si>
  <si>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</si>
  <si>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</si>
  <si>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</si>
  <si>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</si>
  <si>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</si>
  <si>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</si>
  <si>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</si>
  <si>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</si>
  <si>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</si>
  <si>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</si>
  <si>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</si>
  <si>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</si>
  <si>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</si>
  <si>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</si>
  <si>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</si>
  <si>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</si>
  <si>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</si>
  <si>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</si>
  <si>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</si>
  <si>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</si>
  <si>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</si>
  <si>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</si>
  <si>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</si>
  <si>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</si>
  <si>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</si>
  <si>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</si>
  <si>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</si>
  <si>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</si>
  <si>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</si>
  <si>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</si>
  <si>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</si>
  <si>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</si>
  <si>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</si>
  <si>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</si>
  <si>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</si>
  <si>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</si>
  <si>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</si>
  <si>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</si>
  <si>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</si>
  <si>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</si>
  <si>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</si>
  <si>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</si>
  <si>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</si>
  <si>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</si>
  <si>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</si>
  <si>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</si>
  <si>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</si>
  <si>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</si>
  <si>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</si>
  <si>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</si>
  <si>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</si>
  <si>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</si>
  <si>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</si>
  <si>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</si>
  <si>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</si>
  <si>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</si>
  <si>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</si>
  <si>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</si>
  <si>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</si>
  <si>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</si>
  <si>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</si>
  <si>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</si>
  <si>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</si>
  <si>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</si>
  <si>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</si>
  <si>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</si>
  <si>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</si>
  <si>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</si>
  <si>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</si>
  <si>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</si>
  <si>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</si>
  <si>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</si>
  <si>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</si>
  <si>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</si>
  <si>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</si>
  <si>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</si>
  <si>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</si>
  <si>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</si>
  <si>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</si>
  <si>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</si>
  <si>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</si>
  <si>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</si>
  <si>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</si>
  <si>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</si>
  <si>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</si>
  <si>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</si>
  <si>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</si>
  <si>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</si>
  <si>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</si>
  <si>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</si>
  <si>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</si>
  <si>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</si>
  <si>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</si>
  <si>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</si>
  <si>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</si>
  <si>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</si>
  <si>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</si>
  <si>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</si>
  <si>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</si>
  <si>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</si>
  <si>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</si>
  <si>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</si>
  <si>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</si>
  <si>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</si>
  <si>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</si>
  <si>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</si>
  <si>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</si>
  <si>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</si>
  <si>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</si>
  <si>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</si>
  <si>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</si>
  <si>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</si>
  <si>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</si>
  <si>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</si>
  <si>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</si>
  <si>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</si>
  <si>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</si>
  <si>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</si>
  <si>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</si>
  <si>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</si>
  <si>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</si>
  <si>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</si>
  <si>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</si>
  <si>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</si>
  <si>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</si>
  <si>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</si>
  <si>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</si>
  <si>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</si>
  <si>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</si>
  <si>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</si>
  <si>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</si>
  <si>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</si>
  <si>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</si>
  <si>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</si>
  <si>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</si>
  <si>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</si>
  <si>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</si>
  <si>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</si>
  <si>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</si>
  <si>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</si>
  <si>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</si>
  <si>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</si>
  <si>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</si>
  <si>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</si>
  <si>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</si>
  <si>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</si>
  <si>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</si>
  <si>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</si>
  <si>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</si>
  <si>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</si>
  <si>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</si>
  <si>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</si>
  <si>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</si>
  <si>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</si>
  <si>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</si>
  <si>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</si>
  <si>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</si>
  <si>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</si>
  <si>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</si>
  <si>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</si>
  <si>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</si>
  <si>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</si>
  <si>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</si>
  <si>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</si>
  <si>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</si>
  <si>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</si>
  <si>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</si>
  <si>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</si>
  <si>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</si>
  <si>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</si>
  <si>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</si>
  <si>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</si>
  <si>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</si>
  <si>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</si>
  <si>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</si>
  <si>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</si>
  <si>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</si>
  <si>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</si>
  <si>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</si>
  <si>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</si>
  <si>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</si>
  <si>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</si>
  <si>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</si>
  <si>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</si>
  <si>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</si>
  <si>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</si>
  <si>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</si>
  <si>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</si>
  <si>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</si>
  <si>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</si>
  <si>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</si>
  <si>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</si>
  <si>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</si>
  <si>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</si>
  <si>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</si>
  <si>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</si>
  <si>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</si>
  <si>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</si>
  <si>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</si>
  <si>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</si>
  <si>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</si>
  <si>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</si>
  <si>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</si>
  <si>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</si>
  <si>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</si>
  <si>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</si>
  <si>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</si>
  <si>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</si>
  <si>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</si>
  <si>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</si>
  <si>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</si>
  <si>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</si>
  <si>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</si>
  <si>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</si>
  <si>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</si>
  <si>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</si>
  <si>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</si>
  <si>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</si>
  <si>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</si>
  <si>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</si>
  <si>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</si>
  <si>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</si>
  <si>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</si>
  <si>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</si>
  <si>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</si>
  <si>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</si>
  <si>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</si>
  <si>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</si>
  <si>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</si>
  <si>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</si>
  <si>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</si>
  <si>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</si>
  <si>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</si>
  <si>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</si>
  <si>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</si>
  <si>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</si>
  <si>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</si>
  <si>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</si>
  <si>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</si>
  <si>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</si>
  <si>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</si>
  <si>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</si>
  <si>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</si>
  <si>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</si>
  <si>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</si>
  <si>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</si>
  <si>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</si>
  <si>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</si>
  <si>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</si>
  <si>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</si>
  <si>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</si>
  <si>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</si>
  <si>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</si>
  <si>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</si>
  <si>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</si>
  <si>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</si>
  <si>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</si>
  <si>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</si>
  <si>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</si>
  <si>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</si>
  <si>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</si>
  <si>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</si>
  <si>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</si>
  <si>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</si>
  <si>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</si>
  <si>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</si>
  <si>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</si>
  <si>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</si>
  <si>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</si>
  <si>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</si>
  <si>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</si>
  <si>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</si>
  <si>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</si>
  <si>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</si>
  <si>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</si>
  <si>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</si>
  <si>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</si>
  <si>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</si>
  <si>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</si>
  <si>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</si>
  <si>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</si>
  <si>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</si>
  <si>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</si>
  <si>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</si>
  <si>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</si>
  <si>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</si>
  <si>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</si>
  <si>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</si>
  <si>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</si>
  <si>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</si>
  <si>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</si>
  <si>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</si>
  <si>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</si>
  <si>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</si>
  <si>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</si>
  <si>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</si>
  <si>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</si>
  <si>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</si>
  <si>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</si>
  <si>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</si>
  <si>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</si>
  <si>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</si>
  <si>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</si>
  <si>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</si>
  <si>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</si>
  <si>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</si>
  <si>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</si>
  <si>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</si>
  <si>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</si>
  <si>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</si>
  <si>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</si>
  <si>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</si>
  <si>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</si>
  <si>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</si>
  <si>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</si>
  <si>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</si>
  <si>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</si>
  <si>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</si>
  <si>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</si>
  <si>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</si>
  <si>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</si>
  <si>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</si>
  <si>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</si>
  <si>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</si>
  <si>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</si>
  <si>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</si>
  <si>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</si>
  <si>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</si>
  <si>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</si>
  <si>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</si>
  <si>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</si>
  <si>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</si>
  <si>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</si>
  <si>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</si>
  <si>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</si>
  <si>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</si>
  <si>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</si>
  <si>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</si>
  <si>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</si>
  <si>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</si>
  <si>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</si>
  <si>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</si>
  <si>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</si>
  <si>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</si>
  <si>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</si>
  <si>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</si>
  <si>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</si>
  <si>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</si>
  <si>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</si>
  <si>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</si>
  <si>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</si>
  <si>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</si>
  <si>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</si>
  <si>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</si>
  <si>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</si>
  <si>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</si>
  <si>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</si>
  <si>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</si>
  <si>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</si>
  <si>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</si>
  <si>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</si>
  <si>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</si>
  <si>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</si>
  <si>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</si>
  <si>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</si>
  <si>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</si>
  <si>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</si>
  <si>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</si>
  <si>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</si>
  <si>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</si>
  <si>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</si>
  <si>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</si>
  <si>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</si>
  <si>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</si>
  <si>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</si>
  <si>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</si>
  <si>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</si>
  <si>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</si>
  <si>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</si>
  <si>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</si>
  <si>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</si>
  <si>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</si>
  <si>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</si>
  <si>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</si>
  <si>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</si>
  <si>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</si>
  <si>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</si>
  <si>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</si>
  <si>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</si>
  <si>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</si>
  <si>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</si>
  <si>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</si>
  <si>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</si>
  <si>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</si>
  <si>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</si>
  <si>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</si>
  <si>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</si>
  <si>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</si>
  <si>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</si>
  <si>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</si>
  <si>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</si>
  <si>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</si>
  <si>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</si>
  <si>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</si>
  <si>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</si>
  <si>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</si>
  <si>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</si>
  <si>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</si>
  <si>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</si>
  <si>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</si>
  <si>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</si>
  <si>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</si>
  <si>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</si>
  <si>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</si>
  <si>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</si>
  <si>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</si>
  <si>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</si>
  <si>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</si>
  <si>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</si>
  <si>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</si>
  <si>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</si>
  <si>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</si>
  <si>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</si>
  <si>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</si>
  <si>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</si>
  <si>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</si>
  <si>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</si>
  <si>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</si>
  <si>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</si>
  <si>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</si>
  <si>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</si>
  <si>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</si>
  <si>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</si>
  <si>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</si>
  <si>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</si>
  <si>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</si>
  <si>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</si>
  <si>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</si>
  <si>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</si>
  <si>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</si>
  <si>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</si>
  <si>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</si>
  <si>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</si>
  <si>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</si>
  <si>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</si>
  <si>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</si>
  <si>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</si>
  <si>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</si>
  <si>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</si>
  <si>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</si>
  <si>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</si>
  <si>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</si>
  <si>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</si>
  <si>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</si>
  <si>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</si>
  <si>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</si>
  <si>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</si>
  <si>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</si>
  <si>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</si>
  <si>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</si>
  <si>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</si>
  <si>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</si>
  <si>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</si>
  <si>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</si>
  <si>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</si>
  <si>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</si>
  <si>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</si>
  <si>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</si>
  <si>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</si>
  <si>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</si>
  <si>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</si>
  <si>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</si>
  <si>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</si>
  <si>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</si>
  <si>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</si>
  <si>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</si>
  <si>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</si>
  <si>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</si>
  <si>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</si>
  <si>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</si>
  <si>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</si>
  <si>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</si>
  <si>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</si>
  <si>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</si>
  <si>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</si>
  <si>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</si>
  <si>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</si>
  <si>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</si>
  <si>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</si>
  <si>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</si>
  <si>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</si>
  <si>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</si>
  <si>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</si>
  <si>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</si>
  <si>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</si>
  <si>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</si>
  <si>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</si>
  <si>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</si>
  <si>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</si>
  <si>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</si>
  <si>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</si>
  <si>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</si>
  <si>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</si>
  <si>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</si>
  <si>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</si>
  <si>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</si>
  <si>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</si>
  <si>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</si>
  <si>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</si>
  <si>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</si>
  <si>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</si>
  <si>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</si>
  <si>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</si>
  <si>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</si>
  <si>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</si>
  <si>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</si>
  <si>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</si>
  <si>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</si>
  <si>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</si>
  <si>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</si>
  <si>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</si>
  <si>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</si>
  <si>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</si>
  <si>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</si>
  <si>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</si>
  <si>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</si>
  <si>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</si>
  <si>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</si>
  <si>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</si>
  <si>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</si>
  <si>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</si>
  <si>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</si>
  <si>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</si>
  <si>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</si>
  <si>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</si>
  <si>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</si>
  <si>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</si>
  <si>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</si>
  <si>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</si>
  <si>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</si>
  <si>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</si>
  <si>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</si>
  <si>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</si>
  <si>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</si>
  <si>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</si>
  <si>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</si>
  <si>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</si>
  <si>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</si>
  <si>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</si>
  <si>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</si>
  <si>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</si>
  <si>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</si>
  <si>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</si>
  <si>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</si>
  <si>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</si>
  <si>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</si>
  <si>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</si>
  <si>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</si>
  <si>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</si>
  <si>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</si>
  <si>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</si>
  <si>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</si>
  <si>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</si>
  <si>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</si>
  <si>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</si>
  <si>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</si>
  <si>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</si>
  <si>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</si>
  <si>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</si>
  <si>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</si>
  <si>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</si>
  <si>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</si>
  <si>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</si>
  <si>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</si>
  <si>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</si>
  <si>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</si>
  <si>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</si>
  <si>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</si>
  <si>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</si>
  <si>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</si>
  <si>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</si>
  <si>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</si>
  <si>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</si>
  <si>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</si>
  <si>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</si>
  <si>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</si>
  <si>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</si>
  <si>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</si>
  <si>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</si>
  <si>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</si>
  <si>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</si>
  <si>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</si>
  <si>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</si>
  <si>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</si>
  <si>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</si>
  <si>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</si>
  <si>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</si>
  <si>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</si>
  <si>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</si>
  <si>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</si>
  <si>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</si>
  <si>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</si>
  <si>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</si>
  <si>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</si>
  <si>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</si>
  <si>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</si>
  <si>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</si>
  <si>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</si>
  <si>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</si>
  <si>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</si>
  <si>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</si>
  <si>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</si>
  <si>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</si>
  <si>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</si>
  <si>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</si>
  <si>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</si>
  <si>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</si>
  <si>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</si>
  <si>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</si>
  <si>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</si>
  <si>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</si>
  <si>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</si>
  <si>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</si>
  <si>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</si>
  <si>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</si>
  <si>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</si>
  <si>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</si>
  <si>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</si>
  <si>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</si>
  <si>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</si>
  <si>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</si>
  <si>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</si>
  <si>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</si>
  <si>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</si>
  <si>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</si>
  <si>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</si>
  <si>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</si>
  <si>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</si>
  <si>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</si>
  <si>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</si>
  <si>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</si>
  <si>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</si>
  <si>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</si>
  <si>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</si>
  <si>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</si>
  <si>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</si>
  <si>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</si>
  <si>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</si>
  <si>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</si>
  <si>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</si>
  <si>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</si>
  <si>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</si>
  <si>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</si>
  <si>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</si>
  <si>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</si>
  <si>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</si>
  <si>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</si>
  <si>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</si>
  <si>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</si>
  <si>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</si>
  <si>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</si>
  <si>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</si>
  <si>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</si>
  <si>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</si>
  <si>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</si>
  <si>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</si>
  <si>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</si>
  <si>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</si>
  <si>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</si>
  <si>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</si>
  <si>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</si>
  <si>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</si>
  <si>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</si>
  <si>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</si>
  <si>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</si>
  <si>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</si>
  <si>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</si>
  <si>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</si>
  <si>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</si>
  <si>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</si>
  <si>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</si>
  <si>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</si>
  <si>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</si>
  <si>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</si>
  <si>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</si>
  <si>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</si>
  <si>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</si>
  <si>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</si>
  <si>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</si>
  <si>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</si>
  <si>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</si>
  <si>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</si>
  <si>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</si>
  <si>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</si>
  <si>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</si>
  <si>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</si>
  <si>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</si>
  <si>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</si>
  <si>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</si>
  <si>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</si>
  <si>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</si>
  <si>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</si>
  <si>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</si>
  <si>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</si>
  <si>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</si>
  <si>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</si>
  <si>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</si>
  <si>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</si>
  <si>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</si>
  <si>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</si>
  <si>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</si>
  <si>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</si>
  <si>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</si>
  <si>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</si>
  <si>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</si>
  <si>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</si>
  <si>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</si>
  <si>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</si>
  <si>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</si>
  <si>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</si>
  <si>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</si>
  <si>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</si>
  <si>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</si>
  <si>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</si>
  <si>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</si>
  <si>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</si>
  <si>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</si>
  <si>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</si>
  <si>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</si>
  <si>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</si>
  <si>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</si>
  <si>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</si>
  <si>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</si>
  <si>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</si>
  <si>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</si>
  <si>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</si>
  <si>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</si>
  <si>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</si>
  <si>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</si>
  <si>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</si>
  <si>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</si>
  <si>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</si>
  <si>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</si>
  <si>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</si>
  <si>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</si>
  <si>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</si>
  <si>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</si>
  <si>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</si>
  <si>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</si>
  <si>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</si>
  <si>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</si>
  <si>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</si>
  <si>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</si>
  <si>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</si>
  <si>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</si>
  <si>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</si>
  <si>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</si>
  <si>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</si>
  <si>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</si>
  <si>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</si>
  <si>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</si>
  <si>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</si>
  <si>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</si>
  <si>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</si>
  <si>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</si>
  <si>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</si>
  <si>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</si>
  <si>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</si>
  <si>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</si>
  <si>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</si>
  <si>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</si>
  <si>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</si>
  <si>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</si>
  <si>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</si>
  <si>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</si>
  <si>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</si>
  <si>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</si>
  <si>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</si>
  <si>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</si>
  <si>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</si>
  <si>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</si>
  <si>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</si>
  <si>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</si>
  <si>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</si>
  <si>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</si>
  <si>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</si>
  <si>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</si>
  <si>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</si>
  <si>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</si>
  <si>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</si>
  <si>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</si>
  <si>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</si>
  <si>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</si>
  <si>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</si>
  <si>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</si>
  <si>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</si>
  <si>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</si>
  <si>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</si>
  <si>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</si>
  <si>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</si>
  <si>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</si>
  <si>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</si>
  <si>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</si>
  <si>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</si>
  <si>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</si>
  <si>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</si>
  <si>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</si>
  <si>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</si>
  <si>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</si>
  <si>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</si>
  <si>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</si>
  <si>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</si>
  <si>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</si>
  <si>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</si>
  <si>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</si>
  <si>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</si>
  <si>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</si>
  <si>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</si>
  <si>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</si>
  <si>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</si>
  <si>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</si>
  <si>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</si>
  <si>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</si>
  <si>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</si>
  <si>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</si>
  <si>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</si>
  <si>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</si>
  <si>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</si>
  <si>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</si>
  <si>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</si>
  <si>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</si>
  <si>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</si>
  <si>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</si>
  <si>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</si>
  <si>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</si>
  <si>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</si>
  <si>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</si>
  <si>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</si>
  <si>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</si>
  <si>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</si>
  <si>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</si>
  <si>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</si>
  <si>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</si>
  <si>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</si>
  <si>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</si>
  <si>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</si>
  <si>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</si>
  <si>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</si>
  <si>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</si>
  <si>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</si>
  <si>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</si>
  <si>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</si>
  <si>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</si>
  <si>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</si>
  <si>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</si>
  <si>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</si>
  <si>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</si>
  <si>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</si>
  <si>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</si>
  <si>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</si>
  <si>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</si>
  <si>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</si>
  <si>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</si>
  <si>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</si>
  <si>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</si>
  <si>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</si>
  <si>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</si>
  <si>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</si>
  <si>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</si>
  <si>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</si>
  <si>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</si>
  <si>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</si>
  <si>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</si>
  <si>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</si>
  <si>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</si>
  <si>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</si>
  <si>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</si>
  <si>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</si>
  <si>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</si>
  <si>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</si>
  <si>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</si>
  <si>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</si>
  <si>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</si>
  <si>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</si>
  <si>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</si>
  <si>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</si>
  <si>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</si>
  <si>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</si>
  <si>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</si>
  <si>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</si>
  <si>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</si>
  <si>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</si>
  <si>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</si>
  <si>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</si>
  <si>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</si>
  <si>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</si>
  <si>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</si>
  <si>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</si>
  <si>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</si>
  <si>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</si>
  <si>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</si>
  <si>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</si>
  <si>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</si>
  <si>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</si>
  <si>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</si>
  <si>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</si>
  <si>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</si>
  <si>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</si>
  <si>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</si>
  <si>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</si>
  <si>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</si>
  <si>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</si>
  <si>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</si>
  <si>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</si>
  <si>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</si>
  <si>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</si>
  <si>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</si>
  <si>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</si>
  <si>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</si>
  <si>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</si>
  <si>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</si>
  <si>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</si>
  <si>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</si>
  <si>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</si>
  <si>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</si>
  <si>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</si>
  <si>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</si>
  <si>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</si>
  <si>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</si>
  <si>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</si>
  <si>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</si>
  <si>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</si>
  <si>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</si>
  <si>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</si>
  <si>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</si>
  <si>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</si>
  <si>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</si>
  <si>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</si>
  <si>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</si>
  <si>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</si>
  <si>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</si>
  <si>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</si>
  <si>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</si>
  <si>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</si>
  <si>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</si>
  <si>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</si>
  <si>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</si>
  <si>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</si>
  <si>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</si>
  <si>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</si>
  <si>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</si>
  <si>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</si>
  <si>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</si>
  <si>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</si>
  <si>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</si>
  <si>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</si>
  <si>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</si>
  <si>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</si>
  <si>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</si>
  <si>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</si>
  <si>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</si>
  <si>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</si>
  <si>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</si>
  <si>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</si>
  <si>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</si>
  <si>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</si>
  <si>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</si>
  <si>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</si>
  <si>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</si>
  <si>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</si>
  <si>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</si>
  <si>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</si>
  <si>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</si>
  <si>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</si>
  <si>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</si>
  <si>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</si>
  <si>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</si>
  <si>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</si>
  <si>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</si>
  <si>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</si>
  <si>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</si>
  <si>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</si>
  <si>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</si>
  <si>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</si>
  <si>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</si>
  <si>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</si>
  <si>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</si>
  <si>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</si>
  <si>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</si>
  <si>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</si>
  <si>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</si>
  <si>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</si>
  <si>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</si>
  <si>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</si>
  <si>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</si>
  <si>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</si>
  <si>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</si>
  <si>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</si>
  <si>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</si>
  <si>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</si>
  <si>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</si>
  <si>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</si>
  <si>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</si>
  <si>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</si>
  <si>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</si>
  <si>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</si>
  <si>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</si>
  <si>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</si>
  <si>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</si>
  <si>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</si>
  <si>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</si>
  <si>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</si>
  <si>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</si>
  <si>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</si>
  <si>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</si>
  <si>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</si>
  <si>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</si>
  <si>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</si>
  <si>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</si>
  <si>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</si>
  <si>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</si>
  <si>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</si>
  <si>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</si>
  <si>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</si>
  <si>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</si>
  <si>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</si>
  <si>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</si>
  <si>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</si>
  <si>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</si>
  <si>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</si>
  <si>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</si>
  <si>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</si>
  <si>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</si>
  <si>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</si>
  <si>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</si>
  <si>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</si>
  <si>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</si>
  <si>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</si>
  <si>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</si>
  <si>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</si>
  <si>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</si>
  <si>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</si>
  <si>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</si>
  <si>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</si>
  <si>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</si>
  <si>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</si>
  <si>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</si>
  <si>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</si>
  <si>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</si>
  <si>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</si>
  <si>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</si>
  <si>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</si>
  <si>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</si>
  <si>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</si>
  <si>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</si>
  <si>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</si>
  <si>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</si>
  <si>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</si>
  <si>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</si>
  <si>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</si>
  <si>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</si>
  <si>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</si>
  <si>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</si>
  <si>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</si>
  <si>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</si>
  <si>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</si>
  <si>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</si>
  <si>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</si>
  <si>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</si>
  <si>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</si>
  <si>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</si>
  <si>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</si>
  <si>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</si>
  <si>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</si>
  <si>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</si>
  <si>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</si>
  <si>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</si>
  <si>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</si>
  <si>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</si>
  <si>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</si>
  <si>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</si>
  <si>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</si>
  <si>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</si>
  <si>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</si>
  <si>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</si>
  <si>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</si>
  <si>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</si>
  <si>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</si>
  <si>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</si>
  <si>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</si>
  <si>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</si>
  <si>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</si>
  <si>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</si>
  <si>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</si>
  <si>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</si>
  <si>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</si>
  <si>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</si>
  <si>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</si>
  <si>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</si>
  <si>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</si>
  <si>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</si>
  <si>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</si>
  <si>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</si>
  <si>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</si>
  <si>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</si>
  <si>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</si>
  <si>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</si>
  <si>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</si>
  <si>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</si>
  <si>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</si>
  <si>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</si>
  <si>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</si>
  <si>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</si>
  <si>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</si>
  <si>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</si>
  <si>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</si>
  <si>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</si>
  <si>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</si>
  <si>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</si>
  <si>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</si>
  <si>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</si>
  <si>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</si>
  <si>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</si>
  <si>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</si>
  <si>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</si>
  <si>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</si>
  <si>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</si>
  <si>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</si>
  <si>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</si>
  <si>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</si>
  <si>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</si>
  <si>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</si>
  <si>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</si>
  <si>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</si>
  <si>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</si>
  <si>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</si>
  <si>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</si>
  <si>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</si>
  <si>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</si>
  <si>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</si>
  <si>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</si>
  <si>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</si>
  <si>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</si>
  <si>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</si>
  <si>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</si>
  <si>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</si>
  <si>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</si>
  <si>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</si>
  <si>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</si>
  <si>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</si>
  <si>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</si>
  <si>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</si>
  <si>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</si>
  <si>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</si>
  <si>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</si>
  <si>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</si>
  <si>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</si>
  <si>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</si>
  <si>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</si>
  <si>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</si>
  <si>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</si>
  <si>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</si>
  <si>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</si>
  <si>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</si>
  <si>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</si>
  <si>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</si>
  <si>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</si>
  <si>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</si>
  <si>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</si>
  <si>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</si>
  <si>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</si>
  <si>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</si>
  <si>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</si>
  <si>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</si>
  <si>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</si>
  <si>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</si>
  <si>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</si>
  <si>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</si>
  <si>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</si>
  <si>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</si>
  <si>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</si>
  <si>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</si>
  <si>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</si>
  <si>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</si>
  <si>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</si>
  <si>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</si>
  <si>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</si>
  <si>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</si>
  <si>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</si>
  <si>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</si>
  <si>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</si>
  <si>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</si>
  <si>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</si>
  <si>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</si>
  <si>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</si>
  <si>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</si>
  <si>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</si>
  <si>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</si>
  <si>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</si>
  <si>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</si>
  <si>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</si>
  <si>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</si>
  <si>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</si>
  <si>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</si>
  <si>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</si>
  <si>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</si>
  <si>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</si>
  <si>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</si>
  <si>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</si>
  <si>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</si>
  <si>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</si>
  <si>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</si>
  <si>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</si>
  <si>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</si>
  <si>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</si>
  <si>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</si>
  <si>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</si>
  <si>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</si>
  <si>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</si>
  <si>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</si>
  <si>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</si>
  <si>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</si>
  <si>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</si>
  <si>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</si>
  <si>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</si>
  <si>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</si>
  <si>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</si>
  <si>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</si>
  <si>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</si>
  <si>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</si>
  <si>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</si>
  <si>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</si>
  <si>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</si>
  <si>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</si>
  <si>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</si>
  <si>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</si>
  <si>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</si>
  <si>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</si>
  <si>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</si>
  <si>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</si>
  <si>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</si>
  <si>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</si>
  <si>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</si>
  <si>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</si>
  <si>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</si>
  <si>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</si>
  <si>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</si>
  <si>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</si>
  <si>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</si>
  <si>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</si>
  <si>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</si>
  <si>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</si>
  <si>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</si>
  <si>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</si>
  <si>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</si>
  <si>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</si>
  <si>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</si>
  <si>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</si>
  <si>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</si>
  <si>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</si>
  <si>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</si>
  <si>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</si>
  <si>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</si>
  <si>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</si>
  <si>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</si>
  <si>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</si>
  <si>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</si>
  <si>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</si>
  <si>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</si>
  <si>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</si>
  <si>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</si>
  <si>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</si>
  <si>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</si>
  <si>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</si>
  <si>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</si>
  <si>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</si>
  <si>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</si>
  <si>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</si>
  <si>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</si>
  <si>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</si>
  <si>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</si>
  <si>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</si>
  <si>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</si>
  <si>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</si>
  <si>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</si>
  <si>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</si>
  <si>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</si>
  <si>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</si>
  <si>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</si>
  <si>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</si>
  <si>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</si>
  <si>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</si>
  <si>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</si>
  <si>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</si>
  <si>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</si>
  <si>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</si>
  <si>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</si>
  <si>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</si>
  <si>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</si>
  <si>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</si>
  <si>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</si>
  <si>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</si>
  <si>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</si>
  <si>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</si>
  <si>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</si>
  <si>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</si>
  <si>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</si>
  <si>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</si>
  <si>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</si>
  <si>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</si>
  <si>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</si>
  <si>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</si>
  <si>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</si>
  <si>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</si>
  <si>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</si>
  <si>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</si>
  <si>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</si>
  <si>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</si>
  <si>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</si>
  <si>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</si>
  <si>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</si>
  <si>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</si>
  <si>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</si>
  <si>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</si>
  <si>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</si>
  <si>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</si>
  <si>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</si>
  <si>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</si>
  <si>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</si>
  <si>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</si>
  <si>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</si>
  <si>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</si>
  <si>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</si>
  <si>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</si>
  <si>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</si>
  <si>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</si>
  <si>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</si>
  <si>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</si>
  <si>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</si>
  <si>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</si>
  <si>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</si>
  <si>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</si>
  <si>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</si>
  <si>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</si>
  <si>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</si>
  <si>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</si>
  <si>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</si>
  <si>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</si>
  <si>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</si>
  <si>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</si>
  <si>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</si>
  <si>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</si>
  <si>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</si>
  <si>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</si>
  <si>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</si>
  <si>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</si>
  <si>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</si>
  <si>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</si>
  <si>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</si>
  <si>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</si>
  <si>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</si>
  <si>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</si>
  <si>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</si>
  <si>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</si>
  <si>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</si>
  <si>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</si>
  <si>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</si>
  <si>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</si>
  <si>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</si>
  <si>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</si>
  <si>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</si>
  <si>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</si>
  <si>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</si>
  <si>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</si>
  <si>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</si>
  <si>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</si>
  <si>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</si>
  <si>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</si>
  <si>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</si>
  <si>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</si>
  <si>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</si>
  <si>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</si>
  <si>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</si>
  <si>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</si>
  <si>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</si>
  <si>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</si>
  <si>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</si>
  <si>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</si>
  <si>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</si>
  <si>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</si>
  <si>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</si>
  <si>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</si>
  <si>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</si>
  <si>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</si>
  <si>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</si>
  <si>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</si>
  <si>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</si>
  <si>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</si>
  <si>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</si>
  <si>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</si>
  <si>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</si>
  <si>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</si>
  <si>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</si>
  <si>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</si>
  <si>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</si>
  <si>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</si>
  <si>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</si>
  <si>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</si>
  <si>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</si>
  <si>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</si>
  <si>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</si>
  <si>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</si>
  <si>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</si>
  <si>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</si>
  <si>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</si>
  <si>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</si>
  <si>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</si>
  <si>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</si>
  <si>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</si>
  <si>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</si>
  <si>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</si>
  <si>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</si>
  <si>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</si>
  <si>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</si>
  <si>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</si>
  <si>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</si>
  <si>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</si>
  <si>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</si>
  <si>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</si>
  <si>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</si>
  <si>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</si>
  <si>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</si>
  <si>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</si>
  <si>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</si>
  <si>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</si>
  <si>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</si>
  <si>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</si>
  <si>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</si>
  <si>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</si>
  <si>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</si>
  <si>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</si>
  <si>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</si>
  <si>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</si>
  <si>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</si>
  <si>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</si>
  <si>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</si>
  <si>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</si>
  <si>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</si>
  <si>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</si>
  <si>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</si>
  <si>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</si>
  <si>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</si>
  <si>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</si>
  <si>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</si>
  <si>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</si>
  <si>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</si>
  <si>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</si>
  <si>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</si>
  <si>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</si>
  <si>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</si>
  <si>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</si>
  <si>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</si>
  <si>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</si>
  <si>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</si>
  <si>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</si>
  <si>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</si>
  <si>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</si>
  <si>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</si>
  <si>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</si>
  <si>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</si>
  <si>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</si>
  <si>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</si>
  <si>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</si>
  <si>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</si>
  <si>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</si>
  <si>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</si>
  <si>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</si>
  <si>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</si>
  <si>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</si>
  <si>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</si>
  <si>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</si>
  <si>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</si>
  <si>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</si>
  <si>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</si>
  <si>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</si>
  <si>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</si>
  <si>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</si>
  <si>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</si>
  <si>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</si>
  <si>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</si>
  <si>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</si>
  <si>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</si>
  <si>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</si>
  <si>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</si>
  <si>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</si>
  <si>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</si>
  <si>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</si>
  <si>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</si>
  <si>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</si>
  <si>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</si>
  <si>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</si>
  <si>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</si>
  <si>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</si>
  <si>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</si>
  <si>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</si>
  <si>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</si>
  <si>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</si>
  <si>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</si>
  <si>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</si>
  <si>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</si>
  <si>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</si>
  <si>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</si>
  <si>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</si>
  <si>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</si>
  <si>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</si>
  <si>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</si>
  <si>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</si>
  <si>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</si>
  <si>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</si>
  <si>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</si>
  <si>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</si>
  <si>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</si>
  <si>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</si>
  <si>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</si>
  <si>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</si>
  <si>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</si>
  <si>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</si>
  <si>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</si>
  <si>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</si>
  <si>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</si>
  <si>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</si>
  <si>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</si>
  <si>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</si>
  <si>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</si>
  <si>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</si>
  <si>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</si>
  <si>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</si>
  <si>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</si>
  <si>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</si>
  <si>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</si>
  <si>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</si>
  <si>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</si>
  <si>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</si>
  <si>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</si>
  <si>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</si>
  <si>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</si>
  <si>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</si>
  <si>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</si>
  <si>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</si>
  <si>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</si>
  <si>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</si>
  <si>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</si>
  <si>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</si>
  <si>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</si>
  <si>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</si>
  <si>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</si>
  <si>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</si>
  <si>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</si>
  <si>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</si>
  <si>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</si>
  <si>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</si>
  <si>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</si>
  <si>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</si>
  <si>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</si>
  <si>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</si>
  <si>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</si>
  <si>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</si>
  <si>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</si>
  <si>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</si>
  <si>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</si>
  <si>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</si>
  <si>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</si>
  <si>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</si>
  <si>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</si>
  <si>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</si>
  <si>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</si>
  <si>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</si>
  <si>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</si>
  <si>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</si>
  <si>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</si>
  <si>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</si>
  <si>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</si>
  <si>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</si>
  <si>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</si>
  <si>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</si>
  <si>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</si>
  <si>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</si>
  <si>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</si>
  <si>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</si>
  <si>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</si>
  <si>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</si>
  <si>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</si>
  <si>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</si>
  <si>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</si>
  <si>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</si>
  <si>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</si>
  <si>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</si>
  <si>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</si>
  <si>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</si>
  <si>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</si>
  <si>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</si>
  <si>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</si>
  <si>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</si>
  <si>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</si>
  <si>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</si>
  <si>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</si>
  <si>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</si>
  <si>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</si>
  <si>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</si>
  <si>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</si>
  <si>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</si>
  <si>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</si>
  <si>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</si>
  <si>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</si>
  <si>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</si>
  <si>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</si>
  <si>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</si>
  <si>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</si>
  <si>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</si>
  <si>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</si>
  <si>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</si>
  <si>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</si>
  <si>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</si>
  <si>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</si>
  <si>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</si>
  <si>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</si>
  <si>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</si>
  <si>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</si>
  <si>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</si>
  <si>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</si>
  <si>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</si>
  <si>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</si>
  <si>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</si>
  <si>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</si>
  <si>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</si>
  <si>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</si>
  <si>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</si>
  <si>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</si>
  <si>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</si>
  <si>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</si>
  <si>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</si>
  <si>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</si>
  <si>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</si>
  <si>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</si>
  <si>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</si>
  <si>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</si>
  <si>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</si>
  <si>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</si>
  <si>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</si>
  <si>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</si>
  <si>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</si>
  <si>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</si>
  <si>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</si>
  <si>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</si>
  <si>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</si>
  <si>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</si>
  <si>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</si>
  <si>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</si>
  <si>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</si>
  <si>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</si>
  <si>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</si>
  <si>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</si>
  <si>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</si>
  <si>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</si>
  <si>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</si>
  <si>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</si>
  <si>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</si>
  <si>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</si>
  <si>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</si>
  <si>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</si>
  <si>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</si>
  <si>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</si>
  <si>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</si>
  <si>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</si>
  <si>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</si>
  <si>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</si>
  <si>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</si>
  <si>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</si>
  <si>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</si>
  <si>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</si>
  <si>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</si>
  <si>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</si>
  <si>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</si>
  <si>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</si>
  <si>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</si>
  <si>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</si>
  <si>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</si>
  <si>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</si>
  <si>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</si>
  <si>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</si>
  <si>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</si>
  <si>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</si>
  <si>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</si>
  <si>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</si>
  <si>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</si>
  <si>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</si>
  <si>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</si>
  <si>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</si>
  <si>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</si>
  <si>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</si>
  <si>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</si>
  <si>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</si>
  <si>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</si>
  <si>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</si>
  <si>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</si>
  <si>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</si>
  <si>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</si>
  <si>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</si>
  <si>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</si>
  <si>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</si>
  <si>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</si>
  <si>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</si>
  <si>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</si>
  <si>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</si>
  <si>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</si>
  <si>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</si>
  <si>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</si>
  <si>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</si>
  <si>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</si>
  <si>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</si>
  <si>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</si>
  <si>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</si>
  <si>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</si>
  <si>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</si>
  <si>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</si>
  <si>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</si>
  <si>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</si>
  <si>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</si>
  <si>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</si>
  <si>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</si>
  <si>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</si>
  <si>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</si>
  <si>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</si>
  <si>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</si>
  <si>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</si>
  <si>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</si>
  <si>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</si>
  <si>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</si>
  <si>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</si>
  <si>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</si>
  <si>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</si>
  <si>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</si>
  <si>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</si>
  <si>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</si>
  <si>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</si>
  <si>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</si>
  <si>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</si>
  <si>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</si>
  <si>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</si>
  <si>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</si>
  <si>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</si>
  <si>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</si>
  <si>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</si>
  <si>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</si>
  <si>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</si>
  <si>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</si>
  <si>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</si>
  <si>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</si>
  <si>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</si>
  <si>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</si>
  <si>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</si>
  <si>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</si>
  <si>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</si>
  <si>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</si>
  <si>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</si>
  <si>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</si>
  <si>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</si>
  <si>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</si>
  <si>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</si>
  <si>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</si>
  <si>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</si>
  <si>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</si>
  <si>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</si>
  <si>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</si>
  <si>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</si>
  <si>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</si>
  <si>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</si>
  <si>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</si>
  <si>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</si>
  <si>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</si>
  <si>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</si>
  <si>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</si>
  <si>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</si>
  <si>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</si>
  <si>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</si>
  <si>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</si>
  <si>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</si>
  <si>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</si>
  <si>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</si>
  <si>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</si>
  <si>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</si>
  <si>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</si>
  <si>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</si>
  <si>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</si>
  <si>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</si>
  <si>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</si>
  <si>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</si>
  <si>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</si>
  <si>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</si>
  <si>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</si>
  <si>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</si>
  <si>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</si>
  <si>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</si>
  <si>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</si>
  <si>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</si>
  <si>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</si>
  <si>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</si>
  <si>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</si>
  <si>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</si>
  <si>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</si>
  <si>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</si>
  <si>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</si>
  <si>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</si>
  <si>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</si>
  <si>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</si>
  <si>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</si>
  <si>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</si>
  <si>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</si>
  <si>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</si>
  <si>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</si>
  <si>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</si>
  <si>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</si>
  <si>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</si>
  <si>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</si>
  <si>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</si>
  <si>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</si>
  <si>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</si>
  <si>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</si>
  <si>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</si>
  <si>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</si>
  <si>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</si>
  <si>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</si>
  <si>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</si>
  <si>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</si>
  <si>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</si>
  <si>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</si>
  <si>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</si>
  <si>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</si>
  <si>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</si>
  <si>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</si>
  <si>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</si>
  <si>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</si>
  <si>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</si>
  <si>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</si>
  <si>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</si>
  <si>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</si>
  <si>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</si>
  <si>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</si>
  <si>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</si>
  <si>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</si>
  <si>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</si>
  <si>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</si>
  <si>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</si>
  <si>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</si>
  <si>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</si>
  <si>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</si>
  <si>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</si>
  <si>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</si>
  <si>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</si>
  <si>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</si>
  <si>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</si>
  <si>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</si>
  <si>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</si>
  <si>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</si>
  <si>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</si>
  <si>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</si>
  <si>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</si>
  <si>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</si>
  <si>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</si>
  <si>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</si>
  <si>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</si>
  <si>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</si>
  <si>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</si>
  <si>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</si>
  <si>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</si>
  <si>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</si>
  <si>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</si>
  <si>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</si>
  <si>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</si>
  <si>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</si>
  <si>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</si>
  <si>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</si>
  <si>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</si>
  <si>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</si>
  <si>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</si>
  <si>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</si>
  <si>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</si>
  <si>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</si>
  <si>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</si>
  <si>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</si>
  <si>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</si>
  <si>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</si>
  <si>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</si>
  <si>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</si>
  <si>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</si>
  <si>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</si>
  <si>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</si>
  <si>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</si>
  <si>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</si>
  <si>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</si>
  <si>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</si>
  <si>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</si>
  <si>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</si>
  <si>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</si>
  <si>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</si>
  <si>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</si>
  <si>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</si>
  <si>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</si>
  <si>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</si>
  <si>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</si>
  <si>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</si>
  <si>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</si>
  <si>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</si>
  <si>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</si>
  <si>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</si>
  <si>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</si>
  <si>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</si>
  <si>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</si>
  <si>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</si>
  <si>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</si>
  <si>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</si>
  <si>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</si>
  <si>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</si>
  <si>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</si>
  <si>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</si>
  <si>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</si>
  <si>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</si>
  <si>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</si>
  <si>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</si>
  <si>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</si>
  <si>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</si>
  <si>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</si>
  <si>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</si>
  <si>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</si>
  <si>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</si>
  <si>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</si>
  <si>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</si>
  <si>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</si>
  <si>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</si>
  <si>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</si>
  <si>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</si>
  <si>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</si>
  <si>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</si>
  <si>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</si>
  <si>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</si>
  <si>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</si>
  <si>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</si>
  <si>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</si>
  <si>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</si>
  <si>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</si>
  <si>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</si>
  <si>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</si>
  <si>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</si>
  <si>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</si>
  <si>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</si>
  <si>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</si>
  <si>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</si>
  <si>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</si>
  <si>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</si>
  <si>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</si>
  <si>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</si>
  <si>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</si>
  <si>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</si>
  <si>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</si>
  <si>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</si>
  <si>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</si>
  <si>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</si>
  <si>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</si>
  <si>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</si>
  <si>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</si>
  <si>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</si>
  <si>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</si>
  <si>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</si>
  <si>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</si>
  <si>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</si>
  <si>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</si>
  <si>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</si>
  <si>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</si>
  <si>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</si>
  <si>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</si>
  <si>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</si>
  <si>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</si>
  <si>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</si>
  <si>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</si>
  <si>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</si>
  <si>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</si>
  <si>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</si>
  <si>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</si>
  <si>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</si>
  <si>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</si>
  <si>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</si>
  <si>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</si>
  <si>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</si>
  <si>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</si>
  <si>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</si>
  <si>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</si>
  <si>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</si>
  <si>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</si>
  <si>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</si>
  <si>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</si>
  <si>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</si>
  <si>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</si>
  <si>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</si>
  <si>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</si>
  <si>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</si>
  <si>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</si>
  <si>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</si>
  <si>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</si>
  <si>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</si>
  <si>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</si>
  <si>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</si>
  <si>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</si>
  <si>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</si>
  <si>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</si>
  <si>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</si>
  <si>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</si>
  <si>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</si>
  <si>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</si>
  <si>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</si>
  <si>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</si>
  <si>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</si>
  <si>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</si>
  <si>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</si>
  <si>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</si>
  <si>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</si>
  <si>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</si>
  <si>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</si>
  <si>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</si>
  <si>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</si>
  <si>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</si>
  <si>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</si>
  <si>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</si>
  <si>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</si>
  <si>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</si>
  <si>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</si>
  <si>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</si>
  <si>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</si>
  <si>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</si>
  <si>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</si>
  <si>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</si>
  <si>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</si>
  <si>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</si>
  <si>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</si>
  <si>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</si>
  <si>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</si>
  <si>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</si>
  <si>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</si>
  <si>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</si>
  <si>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</si>
  <si>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</si>
  <si>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</si>
  <si>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</si>
  <si>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</si>
  <si>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</si>
  <si>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</si>
  <si>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</si>
  <si>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</si>
  <si>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</si>
  <si>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</si>
  <si>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</si>
  <si>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</si>
  <si>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</si>
  <si>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</si>
  <si>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</si>
  <si>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</si>
  <si>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</si>
  <si>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</si>
  <si>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</si>
  <si>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</si>
  <si>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</si>
  <si>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</si>
  <si>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</si>
  <si>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</si>
  <si>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</si>
  <si>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</si>
  <si>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</si>
  <si>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</si>
  <si>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</si>
  <si>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</si>
  <si>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</si>
  <si>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</si>
  <si>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</si>
  <si>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</si>
  <si>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</si>
  <si>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</si>
  <si>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</si>
  <si>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</si>
  <si>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</si>
  <si>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</si>
  <si>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</si>
  <si>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</si>
  <si>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</si>
  <si>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</si>
  <si>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</si>
  <si>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</si>
  <si>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</si>
  <si>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</si>
  <si>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</si>
  <si>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</si>
  <si>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</si>
  <si>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</si>
  <si>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</si>
  <si>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</si>
  <si>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</si>
  <si>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</si>
  <si>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</si>
  <si>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</si>
  <si>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</si>
  <si>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</si>
  <si>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</si>
  <si>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</si>
  <si>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</si>
  <si>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</si>
  <si>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</si>
  <si>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</si>
  <si>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</si>
  <si>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</si>
  <si>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</si>
  <si>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</si>
  <si>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</si>
  <si>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</si>
  <si>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</si>
  <si>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</si>
  <si>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</si>
  <si>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</si>
  <si>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</si>
  <si>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</si>
  <si>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</si>
  <si>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</si>
  <si>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</si>
  <si>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</si>
  <si>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</si>
  <si>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</si>
  <si>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</si>
  <si>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</si>
  <si>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</si>
  <si>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</si>
  <si>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</si>
  <si>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</si>
  <si>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</si>
  <si>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</si>
  <si>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</si>
  <si>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</si>
  <si>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</si>
  <si>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</si>
  <si>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</si>
  <si>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</si>
  <si>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</si>
  <si>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</si>
  <si>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</si>
  <si>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</si>
  <si>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</si>
  <si>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</si>
  <si>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</si>
  <si>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</si>
  <si>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</si>
  <si>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</si>
  <si>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</si>
  <si>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</si>
  <si>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</si>
  <si>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</si>
  <si>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</si>
  <si>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</si>
  <si>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</si>
  <si>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</si>
  <si>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</si>
  <si>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</si>
  <si>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</si>
  <si>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</si>
  <si>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</si>
  <si>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</si>
  <si>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</si>
  <si>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</si>
  <si>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</si>
  <si>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</si>
  <si>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</si>
  <si>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</si>
  <si>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</si>
  <si>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</si>
  <si>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</si>
  <si>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</si>
  <si>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</si>
  <si>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</si>
  <si>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</si>
  <si>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</si>
  <si>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</si>
  <si>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</si>
  <si>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</si>
  <si>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</si>
  <si>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</si>
  <si>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</si>
  <si>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</si>
  <si>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</si>
  <si>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</si>
  <si>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</si>
  <si>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</si>
  <si>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</si>
  <si>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</si>
  <si>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</si>
  <si>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</si>
  <si>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</si>
  <si>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</si>
  <si>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</si>
  <si>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</si>
  <si>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</si>
  <si>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</si>
  <si>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</si>
  <si>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</si>
  <si>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</si>
  <si>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</si>
  <si>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</si>
  <si>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</si>
  <si>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</si>
  <si>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</si>
  <si>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</si>
  <si>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</si>
  <si>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</si>
  <si>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</si>
  <si>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</si>
  <si>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</si>
  <si>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</si>
  <si>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</si>
  <si>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</si>
  <si>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</si>
  <si>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</si>
  <si>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</si>
  <si>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</si>
  <si>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</si>
  <si>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</si>
  <si>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</si>
  <si>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</si>
  <si>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</si>
  <si>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</si>
  <si>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</si>
  <si>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</si>
  <si>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</si>
  <si>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</si>
  <si>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</si>
  <si>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</si>
  <si>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</si>
  <si>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</si>
  <si>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</si>
  <si>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</si>
  <si>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</si>
  <si>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</si>
  <si>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</si>
  <si>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</si>
  <si>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</si>
  <si>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</si>
  <si>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</si>
  <si>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</si>
  <si>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</si>
  <si>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</si>
  <si>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</si>
  <si>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</si>
  <si>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</si>
  <si>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</si>
  <si>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</si>
  <si>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</si>
  <si>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</si>
  <si>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</si>
  <si>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</si>
  <si>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</si>
  <si>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</si>
  <si>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</si>
  <si>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</si>
  <si>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</si>
  <si>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</si>
  <si>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</si>
  <si>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</si>
  <si>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</si>
  <si>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</si>
  <si>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</si>
  <si>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</si>
  <si>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</si>
  <si>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</si>
  <si>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</si>
  <si>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</si>
  <si>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</si>
  <si>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</si>
  <si>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</si>
  <si>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</si>
  <si>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</si>
  <si>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</si>
  <si>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</si>
  <si>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</si>
  <si>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</si>
  <si>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</si>
  <si>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</si>
  <si>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</si>
  <si>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</si>
  <si>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</si>
  <si>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</si>
  <si>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</si>
  <si>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</si>
  <si>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</si>
  <si>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</si>
  <si>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</si>
  <si>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</si>
  <si>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</si>
  <si>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</si>
  <si>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</si>
  <si>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</si>
  <si>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</si>
  <si>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</si>
  <si>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</si>
  <si>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</si>
  <si>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</si>
  <si>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</si>
  <si>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</si>
  <si>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</si>
  <si>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</si>
  <si>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</si>
  <si>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</si>
  <si>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</si>
  <si>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</si>
  <si>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</si>
  <si>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</si>
  <si>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</si>
  <si>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</si>
  <si>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</si>
  <si>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</si>
  <si>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</si>
  <si>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</si>
  <si>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</si>
  <si>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</si>
  <si>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</si>
  <si>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</si>
  <si>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</si>
  <si>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</si>
  <si>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</si>
  <si>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</si>
  <si>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</si>
  <si>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</si>
  <si>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</si>
  <si>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</si>
  <si>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</si>
  <si>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</si>
  <si>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</si>
  <si>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</si>
  <si>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</si>
  <si>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</si>
  <si>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</si>
  <si>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</si>
  <si>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</si>
  <si>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</si>
  <si>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</si>
  <si>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</si>
  <si>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</si>
  <si>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</si>
  <si>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</si>
  <si>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</si>
  <si>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</si>
  <si>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</si>
  <si>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</si>
  <si>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</si>
  <si>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</si>
  <si>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</si>
  <si>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</si>
  <si>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</si>
  <si>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</si>
  <si>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</si>
  <si>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</si>
  <si>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</si>
  <si>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</si>
  <si>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</si>
  <si>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</si>
  <si>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</si>
  <si>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</si>
  <si>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</si>
  <si>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</si>
  <si>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</si>
  <si>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</si>
  <si>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</si>
  <si>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</si>
  <si>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</si>
  <si>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</si>
  <si>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</si>
  <si>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</si>
  <si>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</si>
  <si>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</si>
  <si>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</si>
  <si>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</si>
  <si>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</si>
  <si>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</si>
  <si>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</si>
  <si>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</si>
  <si>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</si>
  <si>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</si>
  <si>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</si>
  <si>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</si>
  <si>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</si>
  <si>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</si>
  <si>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</si>
  <si>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</si>
  <si>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</si>
  <si>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</si>
  <si>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</si>
  <si>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</si>
  <si>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</si>
  <si>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</si>
  <si>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</si>
  <si>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</si>
  <si>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</si>
  <si>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</si>
  <si>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</si>
  <si>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</si>
  <si>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</si>
  <si>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</si>
  <si>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</si>
  <si>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</si>
  <si>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</si>
  <si>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</si>
  <si>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</si>
  <si>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</si>
  <si>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</si>
  <si>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</si>
  <si>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</si>
  <si>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</si>
  <si>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</si>
  <si>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</si>
  <si>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</si>
  <si>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</si>
  <si>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</si>
  <si>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</si>
  <si>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</si>
  <si>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</si>
  <si>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</si>
  <si>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</si>
  <si>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</si>
  <si>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</si>
  <si>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</si>
  <si>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</si>
  <si>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</si>
  <si>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</si>
  <si>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</si>
  <si>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</si>
  <si>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</si>
  <si>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</si>
  <si>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</si>
  <si>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</si>
  <si>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</si>
  <si>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</si>
  <si>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</si>
  <si>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</si>
  <si>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</si>
  <si>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</si>
  <si>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</si>
  <si>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</si>
  <si>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</si>
  <si>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</si>
  <si>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</si>
  <si>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</si>
  <si>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</si>
  <si>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</si>
  <si>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</si>
  <si>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</si>
  <si>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</si>
  <si>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</si>
  <si>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</si>
  <si>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</si>
  <si>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</si>
  <si>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</si>
  <si>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</si>
  <si>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</si>
  <si>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</si>
  <si>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</si>
  <si>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</si>
  <si>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</si>
  <si>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</si>
  <si>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</si>
  <si>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</si>
  <si>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</si>
  <si>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</si>
  <si>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</si>
  <si>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</si>
  <si>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</si>
  <si>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</si>
  <si>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</si>
  <si>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</si>
  <si>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</si>
  <si>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</si>
  <si>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</si>
  <si>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</si>
  <si>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</si>
  <si>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</si>
  <si>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</si>
  <si>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</si>
  <si>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</si>
  <si>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</si>
  <si>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</si>
  <si>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</si>
  <si>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</si>
  <si>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</si>
  <si>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</si>
  <si>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</si>
  <si>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</si>
  <si>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</si>
  <si>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</si>
  <si>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</si>
  <si>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</si>
  <si>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</si>
  <si>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</si>
  <si>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</si>
  <si>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</si>
  <si>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</si>
  <si>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</si>
  <si>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</si>
  <si>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</si>
  <si>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</si>
  <si>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</si>
  <si>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</si>
  <si>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</si>
  <si>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</si>
  <si>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</si>
  <si>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</si>
  <si>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</si>
  <si>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</si>
  <si>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</si>
  <si>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</si>
  <si>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</si>
  <si>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</si>
  <si>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</si>
  <si>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</si>
  <si>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</si>
  <si>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</si>
  <si>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</si>
  <si>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</si>
  <si>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</si>
  <si>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</si>
  <si>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</si>
  <si>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</si>
  <si>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</si>
  <si>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</si>
  <si>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</si>
  <si>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</si>
  <si>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</si>
  <si>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</si>
  <si>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</si>
  <si>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</si>
  <si>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</si>
  <si>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</si>
  <si>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</si>
  <si>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</si>
  <si>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</si>
  <si>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</si>
  <si>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</si>
  <si>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</si>
  <si>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</si>
  <si>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</si>
  <si>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</si>
  <si>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</si>
  <si>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</si>
  <si>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</si>
  <si>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</si>
  <si>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</si>
  <si>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</si>
  <si>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</si>
  <si>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</si>
  <si>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</si>
  <si>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</si>
  <si>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</si>
  <si>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</si>
  <si>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</si>
  <si>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</si>
  <si>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</si>
  <si>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</si>
  <si>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</si>
  <si>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</si>
  <si>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</si>
  <si>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</si>
  <si>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</si>
  <si>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</si>
  <si>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</si>
  <si>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</si>
  <si>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</si>
  <si>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</si>
  <si>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</si>
  <si>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</si>
  <si>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</si>
  <si>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</si>
  <si>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</si>
  <si>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</si>
  <si>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</si>
  <si>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</si>
  <si>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</si>
  <si>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</si>
  <si>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</si>
  <si>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</si>
  <si>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</si>
  <si>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</si>
  <si>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</si>
  <si>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</si>
  <si>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</si>
  <si>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</si>
  <si>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</si>
  <si>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</si>
  <si>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</si>
  <si>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</si>
  <si>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</si>
  <si>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</si>
  <si>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</si>
  <si>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</si>
  <si>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</si>
  <si>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</si>
  <si>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</si>
  <si>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</si>
  <si>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</si>
  <si>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</si>
  <si>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</si>
  <si>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</si>
  <si>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</si>
  <si>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</si>
  <si>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</si>
  <si>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</si>
  <si>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</si>
  <si>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</si>
  <si>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</si>
  <si>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</si>
  <si>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</si>
  <si>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</si>
  <si>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</si>
  <si>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</si>
  <si>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</si>
  <si>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</si>
  <si>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</si>
  <si>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</si>
  <si>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</si>
  <si>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</si>
  <si>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</si>
  <si>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</si>
  <si>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</si>
  <si>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</si>
  <si>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</si>
  <si>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</si>
  <si>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</si>
  <si>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</si>
  <si>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</si>
  <si>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</si>
  <si>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</si>
  <si>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</si>
  <si>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</si>
  <si>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</si>
  <si>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</si>
  <si>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</si>
  <si>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</si>
  <si>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</si>
  <si>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</si>
  <si>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</si>
  <si>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</si>
  <si>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</si>
  <si>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</si>
  <si>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</si>
  <si>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</si>
  <si>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</si>
  <si>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</si>
  <si>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</si>
  <si>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</si>
  <si>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</si>
  <si>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</si>
  <si>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</si>
  <si>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</si>
  <si>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</si>
  <si>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</si>
  <si>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</si>
  <si>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</si>
  <si>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</si>
  <si>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</si>
  <si>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</si>
  <si>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</si>
  <si>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</si>
  <si>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</si>
  <si>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</si>
  <si>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</si>
  <si>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</si>
  <si>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</si>
  <si>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</si>
  <si>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</si>
  <si>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</si>
  <si>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</si>
  <si>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</si>
  <si>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</si>
  <si>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</si>
  <si>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</si>
  <si>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</si>
  <si>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</si>
  <si>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</si>
  <si>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</si>
  <si>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</si>
  <si>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</si>
  <si>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</si>
  <si>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</si>
  <si>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</si>
  <si>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</si>
  <si>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</si>
  <si>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</si>
  <si>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</si>
  <si>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</si>
  <si>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</si>
  <si>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</si>
  <si>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</si>
  <si>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</si>
  <si>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</si>
  <si>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</si>
  <si>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</si>
  <si>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</si>
  <si>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</si>
  <si>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</si>
  <si>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</si>
  <si>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</si>
  <si>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</si>
  <si>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</si>
  <si>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</si>
  <si>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</si>
  <si>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</si>
  <si>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</si>
  <si>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</si>
  <si>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</si>
  <si>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</si>
  <si>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</si>
  <si>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</si>
  <si>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</si>
  <si>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</si>
  <si>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</si>
  <si>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</si>
  <si>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</si>
  <si>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</si>
  <si>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</si>
  <si>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</si>
  <si>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</si>
  <si>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</si>
  <si>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</si>
  <si>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</si>
  <si>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</si>
  <si>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</si>
  <si>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</si>
  <si>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</si>
  <si>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</si>
  <si>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</si>
  <si>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</si>
  <si>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</si>
  <si>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</si>
  <si>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</si>
  <si>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</si>
  <si>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</si>
  <si>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</si>
  <si>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</si>
  <si>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</si>
  <si>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</si>
  <si>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</si>
  <si>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</si>
  <si>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</si>
  <si>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</si>
  <si>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</si>
  <si>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</si>
  <si>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</si>
  <si>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</si>
  <si>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</si>
  <si>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</si>
  <si>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</si>
  <si>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</si>
  <si>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</si>
  <si>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</si>
  <si>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</si>
  <si>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</si>
  <si>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</si>
  <si>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</si>
  <si>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</si>
  <si>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</si>
  <si>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</si>
  <si>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</si>
  <si>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</si>
  <si>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</si>
  <si>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</si>
  <si>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</si>
  <si>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</si>
  <si>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</si>
  <si>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</si>
  <si>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</si>
  <si>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</si>
  <si>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</si>
  <si>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</si>
  <si>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</si>
  <si>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</si>
  <si>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</si>
  <si>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</si>
  <si>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</si>
  <si>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</si>
  <si>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</si>
  <si>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</si>
  <si>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</si>
  <si>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</si>
  <si>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</si>
  <si>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</si>
  <si>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</si>
  <si>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</si>
  <si>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</si>
  <si>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</si>
  <si>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</si>
  <si>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</si>
  <si>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</si>
  <si>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</si>
  <si>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</si>
  <si>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</si>
  <si>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</si>
  <si>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</si>
  <si>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</si>
  <si>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</si>
  <si>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</si>
  <si>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</si>
  <si>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</si>
  <si>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</si>
  <si>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</si>
  <si>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</si>
  <si>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</si>
  <si>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</si>
  <si>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</si>
  <si>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</si>
  <si>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</si>
  <si>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</si>
  <si>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</si>
  <si>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</si>
  <si>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</si>
  <si>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</si>
  <si>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</si>
  <si>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</si>
  <si>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</si>
  <si>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</si>
  <si>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</si>
  <si>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</si>
  <si>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</si>
  <si>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</si>
  <si>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</si>
  <si>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</si>
  <si>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</si>
  <si>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</si>
  <si>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</si>
  <si>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</si>
  <si>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</si>
  <si>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</si>
  <si>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</si>
  <si>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</si>
  <si>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</si>
  <si>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</si>
  <si>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</si>
  <si>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</si>
  <si>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</si>
  <si>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</si>
  <si>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</si>
  <si>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</si>
  <si>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</si>
  <si>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</si>
  <si>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</si>
  <si>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</si>
  <si>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</si>
  <si>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</si>
  <si>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</si>
  <si>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</si>
  <si>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</si>
  <si>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</si>
  <si>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</si>
  <si>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</si>
  <si>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</si>
  <si>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</si>
  <si>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</si>
  <si>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</si>
  <si>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</si>
  <si>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</si>
  <si>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</si>
  <si>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</si>
  <si>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</si>
  <si>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</si>
  <si>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</si>
  <si>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</si>
  <si>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</si>
  <si>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</si>
  <si>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</si>
  <si>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</si>
  <si>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</si>
  <si>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</si>
  <si>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</si>
  <si>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</si>
  <si>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</si>
  <si>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</si>
  <si>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</si>
  <si>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</si>
  <si>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</si>
  <si>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</si>
  <si>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</si>
  <si>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</si>
  <si>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</si>
  <si>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</si>
  <si>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</si>
  <si>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</si>
  <si>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</si>
  <si>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</si>
  <si>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</si>
  <si>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</si>
  <si>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</si>
  <si>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</si>
  <si>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</si>
  <si>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</si>
  <si>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</si>
  <si>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</si>
  <si>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</si>
  <si>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</si>
  <si>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</si>
  <si>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</si>
  <si>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</si>
  <si>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</si>
  <si>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</si>
  <si>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</si>
  <si>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</si>
  <si>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</si>
  <si>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</si>
  <si>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</si>
  <si>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</si>
  <si>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</si>
  <si>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</si>
  <si>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</si>
  <si>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</si>
  <si>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</si>
  <si>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</si>
  <si>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</si>
  <si>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</si>
  <si>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</si>
  <si>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</si>
  <si>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</si>
  <si>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</si>
  <si>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</si>
  <si>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</si>
  <si>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</si>
  <si>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</si>
  <si>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</si>
  <si>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</si>
  <si>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</si>
  <si>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</si>
  <si>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</si>
  <si>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</si>
  <si>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</si>
  <si>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</si>
  <si>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</si>
  <si>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</si>
  <si>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</si>
  <si>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</si>
  <si>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</si>
  <si>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</si>
  <si>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</si>
  <si>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</si>
  <si>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</si>
  <si>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</si>
  <si>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</si>
  <si>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</si>
  <si>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</si>
  <si>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</si>
  <si>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</si>
  <si>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</si>
  <si>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</si>
  <si>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</si>
  <si>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</si>
  <si>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</si>
  <si>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</si>
  <si>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</si>
  <si>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</si>
  <si>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</si>
  <si>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</si>
  <si>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</si>
  <si>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</si>
  <si>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</si>
  <si>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</si>
  <si>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</si>
  <si>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</si>
  <si>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</si>
  <si>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</si>
  <si>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</si>
  <si>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</si>
  <si>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</si>
  <si>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</si>
  <si>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</si>
  <si>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</si>
  <si>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</si>
  <si>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</si>
  <si>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</si>
  <si>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</si>
  <si>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</si>
  <si>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</si>
  <si>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</si>
  <si>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</si>
  <si>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</si>
  <si>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</si>
  <si>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</si>
  <si>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</si>
  <si>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</si>
  <si>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</si>
  <si>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</si>
  <si>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</si>
  <si>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</si>
  <si>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</si>
  <si>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</si>
  <si>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</si>
  <si>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</si>
  <si>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</si>
  <si>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</si>
  <si>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</si>
  <si>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</si>
  <si>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</si>
  <si>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</si>
  <si>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</si>
  <si>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</si>
  <si>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</si>
  <si>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</si>
  <si>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</si>
  <si>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</si>
  <si>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</si>
  <si>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</si>
  <si>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</si>
  <si>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</si>
  <si>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</si>
  <si>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</si>
  <si>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</si>
  <si>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</si>
  <si>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</si>
  <si>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</si>
  <si>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</si>
  <si>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</si>
  <si>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</si>
  <si>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</si>
  <si>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</si>
  <si>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</si>
  <si>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</si>
  <si>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</si>
  <si>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</si>
  <si>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</si>
  <si>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</si>
  <si>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</si>
  <si>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</si>
  <si>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</si>
  <si>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</si>
  <si>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</si>
  <si>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</si>
  <si>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</si>
  <si>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</si>
  <si>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</si>
  <si>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</si>
  <si>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</si>
  <si>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</si>
  <si>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</si>
  <si>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</si>
  <si>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</si>
  <si>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</si>
  <si>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</si>
  <si>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</si>
  <si>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</si>
  <si>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</si>
  <si>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</si>
  <si>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</si>
  <si>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</si>
  <si>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</si>
  <si>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</si>
  <si>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</si>
  <si>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</si>
  <si>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</si>
  <si>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</si>
  <si>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</si>
  <si>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</si>
  <si>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</si>
  <si>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</si>
  <si>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</si>
  <si>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</si>
  <si>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</si>
  <si>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</si>
  <si>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</si>
  <si>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</si>
  <si>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</si>
  <si>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</si>
  <si>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</si>
  <si>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</si>
  <si>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</si>
  <si>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</si>
  <si>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</si>
  <si>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</si>
  <si>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</si>
  <si>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</si>
  <si>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</si>
  <si>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</si>
  <si>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</si>
  <si>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</si>
  <si>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</si>
  <si>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</si>
  <si>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</si>
  <si>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</si>
  <si>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</si>
  <si>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</si>
  <si>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</si>
  <si>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</si>
  <si>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</si>
  <si>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</si>
  <si>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</si>
  <si>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</si>
  <si>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</si>
  <si>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</si>
  <si>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</si>
  <si>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</si>
  <si>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</si>
  <si>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</si>
  <si>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</si>
  <si>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</si>
  <si>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</si>
  <si>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</si>
  <si>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</si>
  <si>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</si>
  <si>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</si>
  <si>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</si>
  <si>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</si>
  <si>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</si>
  <si>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</si>
  <si>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</si>
  <si>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</si>
  <si>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</si>
  <si>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</si>
  <si>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</si>
  <si>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</si>
  <si>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</si>
  <si>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</si>
  <si>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</si>
  <si>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</si>
  <si>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</si>
  <si>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</si>
  <si>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</si>
  <si>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</si>
  <si>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</si>
  <si>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</si>
  <si>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</si>
  <si>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</si>
  <si>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</si>
  <si>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</si>
  <si>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</si>
  <si>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</si>
  <si>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</si>
  <si>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</si>
  <si>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</si>
  <si>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</si>
  <si>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</si>
  <si>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</si>
  <si>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</si>
  <si>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</si>
  <si>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</si>
  <si>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</si>
  <si>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</si>
  <si>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</si>
  <si>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</si>
  <si>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</si>
  <si>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</si>
  <si>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</si>
  <si>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</si>
  <si>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</si>
  <si>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</si>
  <si>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</si>
  <si>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</si>
  <si>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</si>
  <si>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</si>
  <si>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</si>
  <si>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</si>
  <si>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</si>
  <si>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</si>
  <si>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</si>
  <si>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</si>
  <si>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</si>
  <si>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</si>
  <si>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</si>
  <si>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</si>
  <si>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</si>
  <si>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</si>
  <si>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</si>
  <si>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</si>
  <si>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</si>
  <si>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</si>
  <si>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</si>
  <si>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</si>
  <si>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</si>
  <si>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</si>
  <si>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</si>
  <si>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</si>
  <si>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</si>
  <si>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</si>
  <si>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</si>
  <si>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</si>
  <si>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</si>
  <si>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</si>
  <si>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</si>
  <si>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</si>
  <si>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</si>
  <si>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</si>
  <si>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</si>
  <si>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</si>
  <si>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</si>
  <si>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</si>
  <si>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</si>
  <si>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</si>
  <si>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</si>
  <si>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</si>
  <si>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</si>
  <si>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</si>
  <si>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</si>
  <si>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</si>
  <si>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</si>
  <si>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</si>
  <si>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</si>
  <si>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</si>
  <si>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</si>
  <si>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</si>
  <si>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</si>
  <si>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</si>
  <si>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</si>
  <si>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</si>
  <si>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</si>
  <si>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</si>
  <si>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</si>
  <si>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</si>
  <si>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</si>
  <si>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</si>
  <si>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</si>
  <si>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</si>
  <si>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</si>
  <si>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</si>
  <si>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</si>
  <si>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</si>
  <si>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</si>
  <si>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</si>
  <si>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</si>
  <si>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</si>
  <si>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</si>
  <si>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</si>
  <si>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</si>
  <si>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</si>
  <si>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</si>
  <si>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</si>
  <si>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</si>
  <si>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</si>
  <si>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</si>
  <si>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</si>
  <si>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</si>
  <si>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</si>
  <si>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</si>
  <si>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</si>
  <si>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</si>
  <si>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</si>
  <si>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</si>
  <si>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</si>
  <si>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</si>
  <si>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</si>
  <si>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</si>
  <si>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</si>
  <si>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</si>
  <si>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</si>
  <si>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</si>
  <si>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</si>
  <si>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</si>
  <si>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</si>
  <si>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</si>
  <si>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</si>
  <si>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</si>
  <si>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</si>
  <si>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</si>
  <si>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</si>
  <si>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</si>
  <si>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</si>
  <si>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</si>
  <si>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</si>
  <si>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</si>
  <si>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</si>
  <si>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</si>
  <si>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</si>
  <si>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</si>
  <si>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</si>
  <si>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</si>
  <si>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</si>
  <si>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</si>
  <si>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</si>
  <si>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</si>
  <si>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</si>
  <si>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</si>
  <si>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</si>
  <si>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</si>
  <si>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</si>
  <si>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</si>
  <si>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</si>
  <si>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</si>
  <si>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</si>
  <si>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</si>
  <si>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</si>
  <si>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</si>
  <si>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</si>
  <si>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</si>
  <si>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</si>
  <si>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</si>
  <si>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</si>
  <si>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</si>
  <si>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</si>
  <si>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</si>
  <si>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</si>
  <si>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</si>
  <si>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</si>
  <si>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</si>
  <si>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</si>
  <si>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</si>
  <si>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</si>
  <si>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</si>
  <si>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</si>
  <si>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</si>
  <si>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</si>
  <si>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</si>
  <si>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</si>
  <si>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</si>
  <si>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</si>
  <si>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</si>
  <si>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</si>
  <si>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</si>
  <si>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</si>
  <si>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</si>
  <si>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</si>
  <si>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</si>
  <si>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</si>
  <si>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</si>
  <si>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</si>
  <si>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</si>
  <si>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</si>
  <si>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</si>
  <si>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</si>
  <si>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</si>
  <si>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</si>
  <si>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</si>
  <si>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</si>
  <si>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</si>
  <si>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</si>
  <si>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</si>
  <si>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</si>
  <si>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</si>
  <si>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</si>
  <si>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</si>
  <si>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</si>
  <si>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</si>
  <si>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</si>
  <si>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</si>
  <si>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</si>
  <si>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</si>
  <si>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</si>
  <si>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</si>
  <si>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</si>
  <si>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</si>
  <si>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</si>
  <si>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</si>
  <si>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</si>
  <si>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</si>
  <si>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</si>
  <si>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</si>
  <si>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</si>
  <si>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</si>
  <si>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</si>
  <si>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</si>
  <si>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</si>
  <si>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</si>
  <si>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</si>
  <si>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</si>
  <si>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</si>
  <si>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</si>
  <si>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</si>
  <si>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</si>
  <si>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</si>
  <si>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</si>
  <si>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</si>
  <si>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</si>
  <si>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</si>
  <si>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</si>
  <si>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</si>
  <si>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</si>
  <si>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</si>
  <si>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</si>
  <si>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</si>
  <si>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</si>
  <si>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</si>
  <si>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</si>
  <si>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</si>
  <si>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</si>
  <si>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</si>
  <si>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</si>
  <si>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</si>
  <si>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</si>
  <si>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</si>
  <si>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</si>
  <si>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</si>
  <si>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</si>
  <si>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</si>
  <si>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</si>
  <si>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</si>
  <si>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</si>
  <si>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</si>
  <si>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</si>
  <si>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</si>
  <si>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</si>
  <si>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</si>
  <si>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</si>
  <si>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</si>
  <si>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</si>
  <si>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</si>
  <si>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</si>
  <si>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</si>
  <si>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</si>
  <si>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</si>
  <si>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</si>
  <si>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</si>
  <si>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</si>
  <si>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</si>
  <si>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</si>
  <si>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</si>
  <si>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</si>
  <si>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</si>
  <si>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</si>
  <si>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</si>
  <si>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</si>
  <si>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</si>
  <si>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</si>
  <si>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</si>
  <si>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</si>
  <si>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</si>
  <si>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</si>
  <si>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</si>
  <si>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</si>
  <si>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</si>
  <si>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</si>
  <si>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</si>
  <si>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</si>
  <si>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</si>
  <si>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</si>
  <si>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</si>
  <si>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</si>
  <si>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</si>
  <si>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</si>
  <si>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</si>
  <si>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</si>
  <si>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</si>
  <si>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</si>
  <si>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</si>
  <si>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</si>
  <si>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</si>
  <si>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</si>
  <si>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</si>
  <si>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</si>
  <si>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</si>
  <si>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</si>
  <si>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</si>
  <si>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</si>
  <si>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</si>
  <si>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</si>
  <si>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</si>
  <si>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</si>
  <si>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</si>
  <si>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</si>
  <si>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</si>
  <si>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</si>
  <si>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</si>
  <si>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</si>
  <si>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</si>
  <si>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</si>
  <si>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</si>
  <si>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</si>
  <si>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</si>
  <si>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</si>
  <si>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</si>
  <si>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</si>
  <si>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</si>
  <si>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</si>
  <si>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</si>
  <si>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</si>
  <si>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</si>
  <si>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</si>
  <si>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</si>
  <si>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</si>
  <si>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</si>
  <si>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</si>
  <si>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</si>
  <si>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</si>
  <si>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</si>
  <si>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</si>
  <si>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</si>
  <si>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</si>
  <si>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</si>
  <si>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</si>
  <si>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</si>
  <si>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</si>
  <si>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</si>
  <si>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</si>
  <si>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</si>
  <si>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</si>
  <si>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</si>
  <si>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</si>
  <si>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</si>
  <si>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</si>
  <si>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</si>
  <si>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</si>
  <si>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</si>
  <si>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</si>
  <si>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</si>
  <si>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</si>
  <si>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</si>
  <si>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</si>
  <si>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</si>
  <si>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</si>
  <si>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</si>
  <si>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</si>
  <si>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</si>
  <si>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</si>
  <si>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</si>
  <si>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</si>
  <si>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</si>
  <si>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</si>
  <si>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</si>
  <si>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</si>
  <si>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</si>
  <si>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</si>
  <si>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</si>
  <si>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</si>
  <si>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</si>
  <si>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</si>
  <si>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</si>
  <si>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</si>
  <si>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</si>
  <si>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</si>
  <si>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</si>
  <si>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</si>
  <si>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</si>
  <si>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</si>
  <si>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</si>
  <si>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</si>
  <si>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</si>
  <si>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</si>
  <si>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</si>
  <si>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</si>
  <si>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</si>
  <si>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</si>
  <si>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</si>
  <si>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</si>
  <si>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</si>
  <si>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</si>
  <si>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</si>
  <si>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</si>
  <si>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</si>
  <si>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</si>
  <si>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</si>
  <si>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</si>
  <si>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</si>
  <si>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</si>
  <si>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</si>
  <si>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</si>
  <si>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</si>
  <si>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</si>
  <si>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</si>
  <si>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</si>
  <si>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</si>
  <si>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</si>
  <si>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</si>
  <si>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</si>
  <si>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</si>
  <si>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</si>
  <si>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</si>
  <si>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</si>
  <si>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</si>
  <si>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</si>
  <si>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</si>
  <si>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</si>
  <si>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</si>
  <si>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</si>
  <si>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</si>
  <si>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</si>
  <si>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</si>
  <si>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</si>
  <si>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</si>
  <si>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</si>
  <si>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</si>
  <si>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</si>
  <si>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</si>
  <si>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</si>
  <si>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</si>
  <si>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</si>
  <si>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</si>
  <si>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</si>
  <si>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</si>
  <si>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</si>
  <si>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</si>
  <si>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</si>
  <si>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</si>
  <si>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</si>
  <si>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</si>
  <si>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</si>
  <si>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</si>
  <si>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</si>
  <si>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</si>
  <si>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</si>
  <si>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</si>
  <si>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</si>
  <si>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</si>
  <si>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</si>
  <si>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</si>
  <si>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</si>
  <si>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</si>
  <si>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</si>
  <si>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</si>
  <si>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</si>
  <si>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</si>
  <si>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</si>
  <si>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</si>
  <si>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</si>
  <si>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</si>
  <si>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</si>
  <si>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</si>
  <si>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</si>
  <si>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</si>
  <si>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</si>
  <si>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</si>
  <si>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</si>
  <si>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</si>
  <si>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</si>
  <si>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</si>
  <si>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</si>
  <si>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</si>
  <si>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</si>
  <si>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</si>
  <si>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</si>
  <si>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</si>
  <si>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</si>
  <si>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</si>
  <si>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</si>
  <si>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</si>
  <si>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</si>
  <si>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</si>
  <si>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</si>
  <si>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</si>
  <si>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</si>
  <si>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</si>
  <si>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</si>
  <si>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</si>
  <si>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</si>
  <si>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</si>
  <si>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</si>
  <si>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</si>
  <si>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</si>
  <si>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</si>
  <si>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</si>
  <si>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</si>
  <si>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</si>
  <si>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</si>
  <si>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</si>
  <si>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</si>
  <si>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</si>
  <si>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</si>
  <si>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</si>
  <si>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</si>
  <si>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</si>
  <si>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</si>
  <si>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</si>
  <si>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</si>
  <si>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</si>
  <si>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</si>
  <si>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</si>
  <si>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</si>
  <si>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</si>
  <si>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</si>
  <si>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</si>
  <si>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</si>
  <si>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</si>
  <si>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</si>
  <si>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</si>
  <si>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</si>
  <si>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</si>
  <si>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</si>
  <si>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</si>
  <si>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</si>
  <si>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</si>
  <si>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</si>
  <si>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</si>
  <si>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</si>
  <si>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</si>
  <si>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</si>
  <si>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</si>
  <si>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</si>
  <si>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</si>
  <si>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</si>
  <si>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</si>
  <si>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</si>
  <si>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</si>
  <si>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</si>
  <si>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</si>
  <si>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</si>
  <si>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</si>
  <si>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</si>
  <si>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</si>
  <si>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</si>
  <si>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</si>
  <si>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</si>
  <si>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</si>
  <si>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</si>
  <si>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</si>
  <si>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</si>
  <si>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</si>
  <si>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</si>
  <si>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</si>
  <si>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</si>
  <si>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</si>
  <si>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</si>
  <si>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</si>
  <si>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</si>
  <si>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</si>
  <si>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</si>
  <si>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</si>
  <si>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</si>
  <si>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</si>
  <si>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</si>
  <si>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</si>
  <si>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</si>
  <si>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</si>
  <si>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</si>
  <si>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</si>
  <si>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</si>
  <si>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</si>
  <si>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</si>
  <si>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</si>
  <si>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</si>
  <si>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</si>
  <si>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</si>
  <si>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</si>
  <si>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</si>
  <si>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</si>
  <si>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</si>
  <si>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</si>
  <si>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</si>
  <si>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</si>
  <si>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</si>
  <si>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</si>
  <si>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</si>
  <si>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</si>
  <si>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</si>
  <si>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</si>
  <si>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</si>
  <si>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</si>
  <si>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</si>
  <si>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</si>
  <si>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</si>
  <si>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</si>
  <si>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</si>
  <si>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</si>
  <si>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</si>
  <si>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</si>
  <si>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</si>
  <si>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</si>
  <si>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</si>
  <si>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</si>
  <si>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</si>
  <si>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</si>
  <si>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</si>
  <si>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</si>
  <si>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</si>
  <si>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</si>
  <si>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</si>
  <si>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</si>
  <si>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</si>
  <si>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</si>
  <si>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</si>
  <si>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</si>
  <si>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</si>
  <si>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</si>
  <si>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</si>
  <si>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</si>
  <si>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</si>
  <si>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</si>
  <si>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</si>
  <si>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</si>
  <si>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</si>
  <si>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</si>
  <si>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</si>
  <si>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</si>
  <si>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</si>
  <si>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</si>
  <si>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</si>
  <si>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</si>
  <si>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</si>
  <si>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</si>
  <si>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</si>
  <si>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</si>
  <si>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</si>
  <si>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</si>
  <si>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</si>
  <si>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</si>
  <si>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</si>
  <si>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</si>
  <si>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</si>
  <si>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</si>
  <si>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</si>
  <si>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</si>
  <si>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</si>
  <si>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</si>
  <si>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</si>
  <si>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</si>
  <si>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</si>
  <si>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</si>
  <si>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</si>
  <si>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</si>
  <si>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</si>
  <si>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</si>
  <si>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</si>
  <si>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</si>
  <si>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</si>
  <si>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</si>
  <si>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</si>
  <si>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</si>
  <si>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</si>
  <si>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</si>
  <si>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</si>
  <si>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</si>
  <si>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</si>
  <si>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</si>
  <si>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</si>
  <si>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</si>
  <si>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</si>
  <si>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</si>
  <si>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</si>
  <si>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</si>
  <si>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</si>
  <si>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</si>
  <si>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</si>
  <si>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</si>
  <si>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</si>
  <si>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</si>
  <si>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</si>
  <si>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</si>
  <si>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</si>
  <si>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</si>
  <si>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</si>
  <si>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</si>
  <si>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</si>
  <si>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</si>
  <si>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</si>
  <si>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</si>
  <si>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</si>
  <si>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</si>
  <si>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</si>
  <si>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</si>
  <si>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</si>
  <si>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</si>
  <si>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</si>
  <si>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</si>
  <si>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</si>
  <si>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</si>
  <si>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</si>
  <si>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</si>
  <si>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</si>
  <si>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</si>
  <si>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</si>
  <si>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</si>
  <si>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</si>
  <si>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</si>
  <si>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</si>
  <si>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</si>
  <si>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</si>
  <si>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</si>
  <si>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</si>
  <si>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</si>
  <si>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</si>
  <si>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</si>
  <si>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</si>
  <si>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</si>
  <si>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</si>
  <si>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</si>
  <si>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</si>
  <si>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</si>
  <si>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</si>
  <si>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</si>
  <si>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</si>
  <si>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</si>
  <si>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</si>
  <si>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</si>
  <si>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</si>
  <si>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</si>
  <si>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</si>
  <si>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</si>
  <si>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</si>
  <si>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</si>
  <si>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</si>
  <si>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</si>
  <si>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</si>
  <si>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</si>
  <si>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</si>
  <si>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</si>
  <si>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</si>
  <si>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</si>
  <si>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</si>
  <si>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</si>
  <si>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</si>
  <si>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</si>
  <si>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</si>
  <si>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</si>
  <si>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</si>
  <si>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</si>
  <si>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</si>
  <si>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</si>
  <si>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</si>
  <si>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</si>
  <si>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</si>
  <si>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</si>
  <si>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</si>
  <si>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</si>
  <si>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</si>
  <si>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</si>
  <si>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</si>
  <si>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</si>
  <si>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</si>
  <si>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</si>
  <si>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</si>
  <si>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</si>
  <si>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</si>
  <si>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</si>
  <si>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</si>
  <si>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</si>
  <si>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</si>
  <si>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</si>
  <si>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</si>
  <si>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</si>
  <si>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</si>
  <si>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</si>
  <si>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</si>
  <si>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</si>
  <si>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</si>
  <si>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</si>
  <si>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</si>
  <si>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</si>
  <si>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</si>
  <si>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</si>
  <si>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</si>
  <si>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</si>
  <si>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</si>
  <si>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</si>
  <si>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</si>
  <si>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</si>
  <si>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</si>
  <si>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</si>
  <si>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</si>
  <si>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</si>
  <si>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</si>
  <si>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</si>
  <si>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</si>
  <si>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</si>
  <si>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</si>
  <si>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</si>
  <si>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</si>
  <si>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</si>
  <si>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</si>
  <si>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</si>
  <si>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</si>
  <si>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</si>
  <si>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</si>
  <si>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</si>
  <si>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</si>
  <si>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</si>
  <si>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</si>
  <si>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</si>
  <si>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</si>
  <si>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</si>
  <si>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</si>
  <si>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</si>
  <si>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</si>
  <si>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</si>
  <si>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</si>
  <si>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</si>
  <si>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</si>
  <si>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</si>
  <si>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</si>
  <si>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</si>
  <si>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</si>
  <si>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</si>
  <si>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</si>
  <si>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</si>
  <si>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</si>
  <si>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</si>
  <si>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</si>
  <si>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</si>
  <si>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</si>
  <si>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</si>
  <si>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</si>
  <si>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</si>
  <si>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</si>
  <si>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</si>
  <si>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</si>
  <si>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</si>
  <si>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</si>
  <si>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</si>
  <si>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</si>
  <si>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</si>
  <si>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</si>
  <si>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</si>
  <si>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</si>
  <si>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</si>
  <si>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</si>
  <si>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</si>
  <si>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</si>
  <si>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</si>
  <si>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</si>
  <si>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</si>
  <si>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</si>
  <si>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</si>
  <si>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</si>
  <si>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</si>
  <si>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</si>
  <si>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</si>
  <si>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</si>
  <si>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</si>
  <si>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</si>
  <si>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</si>
  <si>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</si>
  <si>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</si>
  <si>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</si>
  <si>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</si>
  <si>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</si>
  <si>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</si>
  <si>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</si>
  <si>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</si>
  <si>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</si>
  <si>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</si>
  <si>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</si>
  <si>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</si>
  <si>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</si>
  <si>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</si>
  <si>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</si>
  <si>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</si>
  <si>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</si>
  <si>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</si>
  <si>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</si>
  <si>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</si>
  <si>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</si>
  <si>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</si>
  <si>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</si>
  <si>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</si>
  <si>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</si>
  <si>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</si>
  <si>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</si>
  <si>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</si>
  <si>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</si>
  <si>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</si>
  <si>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</si>
  <si>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</si>
  <si>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</si>
  <si>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</si>
  <si>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</si>
  <si>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</si>
  <si>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</si>
  <si>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</si>
  <si>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</si>
  <si>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</si>
  <si>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</si>
  <si>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</si>
  <si>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</si>
  <si>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</si>
  <si>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</si>
  <si>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</si>
  <si>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</si>
  <si>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</si>
  <si>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</si>
  <si>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</si>
  <si>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</si>
  <si>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</si>
  <si>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</si>
  <si>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</si>
  <si>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</si>
  <si>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</si>
  <si>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</si>
  <si>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</si>
  <si>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</si>
  <si>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</si>
  <si>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</si>
  <si>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</si>
  <si>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</si>
  <si>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</si>
  <si>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</si>
  <si>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</si>
  <si>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</si>
  <si>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</si>
  <si>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</si>
  <si>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</si>
  <si>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</si>
  <si>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</si>
  <si>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</si>
  <si>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</si>
  <si>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</si>
  <si>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</si>
  <si>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</si>
  <si>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</si>
  <si>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</si>
  <si>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</si>
  <si>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</si>
  <si>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</si>
  <si>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</si>
  <si>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</si>
  <si>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</si>
  <si>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</si>
  <si>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</si>
  <si>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</si>
  <si>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</si>
  <si>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</si>
  <si>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</si>
  <si>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</si>
  <si>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</si>
  <si>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</si>
  <si>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</si>
  <si>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</si>
  <si>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</si>
  <si>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</si>
  <si>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</si>
  <si>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</si>
  <si>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</si>
  <si>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</si>
  <si>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</si>
  <si>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</si>
  <si>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</si>
  <si>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</si>
  <si>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</si>
  <si>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</si>
  <si>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</si>
  <si>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</si>
  <si>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</si>
  <si>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</si>
  <si>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</si>
  <si>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</si>
  <si>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</si>
  <si>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</si>
  <si>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</si>
  <si>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</si>
  <si>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</si>
  <si>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</si>
  <si>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</si>
  <si>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</si>
  <si>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</si>
  <si>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</si>
  <si>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</si>
  <si>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</si>
  <si>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</si>
  <si>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</si>
  <si>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</si>
  <si>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</si>
  <si>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</si>
  <si>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</si>
  <si>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</si>
  <si>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</si>
  <si>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</si>
  <si>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</si>
  <si>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</si>
  <si>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</si>
  <si>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</si>
  <si>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</si>
  <si>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</si>
  <si>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</si>
  <si>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</si>
  <si>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</si>
  <si>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</si>
  <si>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</si>
  <si>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</si>
  <si>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</si>
  <si>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</si>
  <si>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</si>
  <si>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</si>
  <si>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</si>
  <si>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</si>
  <si>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</si>
  <si>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</si>
  <si>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</si>
  <si>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</si>
  <si>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</si>
  <si>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</si>
  <si>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</si>
  <si>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</si>
  <si>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</si>
  <si>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</si>
  <si>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</si>
  <si>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</si>
  <si>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</si>
  <si>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</si>
  <si>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</si>
  <si>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</si>
  <si>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</si>
  <si>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</si>
  <si>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</si>
  <si>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</si>
  <si>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</si>
  <si>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</si>
  <si>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</si>
  <si>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</si>
  <si>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</si>
  <si>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</si>
  <si>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</si>
  <si>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</si>
  <si>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</si>
  <si>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</si>
  <si>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</si>
  <si>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</si>
  <si>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</si>
  <si>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</si>
  <si>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</si>
  <si>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</si>
  <si>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</si>
  <si>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</si>
  <si>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</si>
  <si>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</si>
  <si>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</si>
  <si>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</si>
  <si>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</si>
  <si>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</si>
  <si>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</si>
  <si>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</si>
  <si>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</si>
  <si>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</si>
  <si>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</si>
  <si>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</si>
  <si>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</si>
  <si>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</si>
  <si>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</si>
  <si>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</si>
  <si>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</si>
  <si>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</si>
  <si>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</si>
  <si>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</si>
  <si>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</si>
  <si>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</si>
  <si>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</si>
  <si>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</si>
  <si>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</si>
  <si>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</si>
  <si>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</si>
  <si>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</si>
  <si>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</si>
  <si>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</si>
  <si>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</si>
  <si>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</si>
  <si>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</si>
  <si>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</si>
  <si>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</si>
  <si>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</si>
  <si>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</si>
  <si>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</si>
  <si>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</si>
  <si>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</si>
  <si>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</si>
  <si>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</si>
  <si>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</si>
  <si>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</si>
  <si>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</si>
  <si>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</si>
  <si>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</si>
  <si>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</si>
  <si>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</si>
  <si>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</si>
  <si>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</si>
  <si>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</si>
  <si>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</si>
  <si>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</si>
  <si>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</si>
  <si>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</si>
  <si>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</si>
  <si>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</si>
  <si>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</si>
  <si>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</si>
  <si>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</si>
  <si>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</si>
  <si>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</si>
  <si>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</si>
  <si>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</si>
  <si>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</si>
  <si>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</si>
  <si>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</si>
  <si>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</si>
  <si>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</si>
  <si>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</si>
  <si>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</si>
  <si>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</si>
  <si>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</si>
  <si>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</si>
  <si>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</si>
  <si>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</si>
  <si>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</si>
  <si>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</si>
  <si>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</si>
  <si>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</si>
  <si>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</si>
  <si>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</si>
  <si>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</si>
  <si>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</si>
  <si>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</si>
  <si>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</si>
  <si>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</si>
  <si>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</si>
  <si>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</si>
  <si>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</si>
  <si>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</si>
  <si>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</si>
  <si>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</si>
  <si>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</si>
  <si>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</si>
  <si>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</si>
  <si>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</si>
  <si>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</si>
  <si>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</si>
  <si>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</si>
  <si>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</si>
  <si>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</si>
  <si>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</si>
  <si>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</si>
  <si>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</si>
  <si>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</si>
  <si>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</si>
  <si>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</si>
  <si>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</si>
  <si>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</si>
  <si>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</si>
  <si>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</si>
  <si>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</si>
  <si>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</si>
  <si>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</si>
  <si>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</si>
  <si>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</si>
  <si>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</si>
  <si>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</si>
  <si>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</si>
  <si>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</si>
  <si>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</si>
  <si>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</si>
  <si>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</si>
  <si>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</si>
  <si>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</si>
  <si>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</si>
  <si>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</si>
  <si>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</si>
  <si>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</si>
  <si>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</si>
  <si>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</si>
  <si>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</si>
  <si>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</si>
  <si>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</si>
  <si>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</si>
  <si>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</si>
  <si>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</si>
  <si>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</si>
  <si>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</si>
  <si>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</si>
  <si>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</si>
  <si>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</si>
  <si>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</si>
  <si>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</si>
  <si>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</si>
  <si>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</si>
  <si>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</si>
  <si>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</si>
  <si>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</si>
  <si>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</si>
  <si>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</si>
  <si>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</si>
  <si>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</si>
  <si>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</si>
  <si>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</si>
  <si>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</si>
  <si>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</si>
  <si>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</si>
  <si>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</si>
  <si>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</si>
  <si>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</si>
  <si>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</si>
  <si>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</si>
  <si>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</si>
  <si>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</si>
  <si>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</si>
  <si>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</si>
  <si>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</si>
  <si>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</si>
  <si>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</si>
  <si>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</si>
  <si>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</si>
  <si>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</si>
  <si>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</si>
  <si>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</si>
  <si>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</si>
  <si>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</si>
  <si>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</si>
  <si>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</si>
  <si>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</si>
  <si>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</si>
  <si>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</si>
  <si>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</si>
  <si>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</si>
  <si>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</si>
  <si>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</si>
  <si>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</si>
  <si>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</si>
  <si>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</si>
  <si>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</si>
  <si>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</si>
  <si>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</si>
  <si>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</si>
  <si>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</si>
  <si>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</si>
  <si>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</si>
  <si>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</si>
  <si>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</si>
  <si>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</si>
  <si>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</si>
  <si>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</si>
  <si>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</si>
  <si>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</si>
  <si>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</si>
  <si>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</si>
  <si>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</si>
  <si>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</si>
  <si>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</si>
  <si>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</si>
  <si>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</si>
  <si>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</si>
  <si>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</si>
  <si>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</si>
  <si>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</si>
  <si>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</si>
  <si>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</si>
  <si>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</si>
  <si>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</si>
  <si>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</si>
  <si>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</si>
  <si>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</si>
  <si>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</si>
  <si>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</si>
  <si>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</si>
  <si>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</si>
  <si>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</si>
  <si>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</si>
  <si>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</si>
  <si>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</si>
  <si>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</si>
  <si>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</si>
  <si>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</si>
  <si>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</si>
  <si>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</si>
  <si>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</si>
  <si>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</si>
  <si>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</si>
  <si>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</si>
  <si>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</si>
  <si>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</si>
  <si>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</si>
  <si>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</si>
  <si>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</si>
  <si>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</si>
  <si>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</si>
  <si>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</si>
  <si>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</si>
  <si>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</si>
  <si>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</si>
  <si>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</si>
  <si>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</si>
  <si>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</si>
  <si>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</si>
  <si>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</si>
  <si>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</si>
  <si>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</si>
  <si>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</si>
  <si>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</si>
  <si>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</si>
  <si>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</si>
  <si>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</si>
  <si>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</si>
  <si>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</si>
  <si>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</si>
  <si>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</si>
  <si>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</si>
  <si>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</si>
  <si>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</si>
  <si>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</si>
  <si>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</si>
  <si>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</si>
  <si>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</si>
  <si>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</si>
  <si>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</si>
  <si>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</si>
  <si>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</si>
  <si>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</si>
  <si>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</si>
  <si>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</si>
  <si>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</si>
  <si>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</si>
  <si>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</si>
  <si>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</si>
  <si>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</si>
  <si>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</si>
  <si>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</si>
  <si>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</si>
  <si>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</si>
  <si>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</si>
  <si>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</si>
  <si>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</si>
  <si>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</si>
  <si>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</si>
  <si>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</si>
  <si>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</si>
  <si>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</si>
  <si>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</si>
  <si>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</si>
  <si>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</si>
  <si>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</si>
  <si>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</si>
  <si>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</si>
  <si>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</si>
  <si>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</si>
  <si>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</si>
  <si>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</si>
  <si>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</si>
  <si>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</si>
  <si>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</si>
  <si>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</si>
  <si>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</si>
  <si>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</si>
  <si>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</si>
  <si>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</si>
  <si>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</si>
  <si>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</si>
  <si>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</si>
  <si>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</si>
  <si>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</si>
  <si>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</si>
  <si>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</si>
  <si>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</si>
  <si>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</si>
  <si>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</si>
  <si>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</si>
  <si>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</si>
  <si>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</si>
  <si>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</si>
  <si>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</si>
  <si>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</si>
  <si>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</si>
  <si>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</si>
  <si>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</si>
  <si>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</si>
  <si>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</si>
  <si>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</si>
  <si>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</si>
  <si>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</si>
  <si>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</si>
  <si>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</si>
  <si>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</si>
  <si>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</si>
  <si>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</si>
  <si>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</si>
  <si>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</si>
  <si>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</si>
  <si>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</si>
  <si>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</si>
  <si>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</si>
  <si>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</si>
  <si>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</si>
  <si>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</si>
  <si>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</si>
  <si>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</si>
  <si>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</si>
  <si>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</si>
  <si>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</si>
  <si>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</si>
  <si>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</si>
  <si>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</si>
  <si>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</si>
  <si>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</si>
  <si>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</si>
  <si>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</si>
  <si>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</si>
  <si>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</si>
  <si>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</si>
  <si>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</si>
  <si>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</si>
  <si>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</si>
  <si>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</si>
  <si>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</si>
  <si>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</si>
  <si>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</si>
  <si>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</si>
  <si>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</si>
  <si>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</si>
  <si>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</si>
  <si>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</si>
  <si>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</si>
  <si>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</si>
  <si>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</si>
  <si>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</si>
  <si>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</si>
  <si>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</si>
  <si>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</si>
  <si>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</si>
  <si>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</si>
  <si>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</si>
  <si>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</si>
  <si>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</si>
  <si>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</si>
  <si>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</si>
  <si>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</si>
  <si>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</si>
  <si>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</si>
  <si>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</si>
  <si>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</si>
  <si>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</si>
  <si>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</si>
  <si>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</si>
  <si>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</si>
  <si>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</si>
  <si>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</si>
  <si>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</si>
  <si>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</si>
  <si>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</si>
  <si>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</si>
  <si>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</si>
  <si>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</si>
  <si>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</si>
  <si>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</si>
  <si>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</si>
  <si>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</si>
  <si>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</si>
  <si>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</si>
  <si>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</si>
  <si>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</si>
  <si>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</si>
  <si>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</si>
  <si>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</si>
  <si>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</si>
  <si>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</si>
  <si>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</si>
  <si>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</si>
  <si>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</si>
  <si>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</si>
  <si>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</si>
  <si>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</si>
  <si>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</si>
  <si>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</si>
  <si>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</si>
  <si>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</si>
  <si>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</si>
  <si>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</si>
  <si>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</si>
  <si>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</si>
  <si>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</si>
  <si>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</si>
  <si>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</si>
  <si>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</si>
  <si>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</si>
  <si>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</si>
  <si>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</si>
  <si>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</si>
  <si>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</si>
  <si>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</si>
  <si>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</si>
  <si>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</si>
  <si>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</si>
  <si>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</si>
  <si>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</si>
  <si>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</si>
  <si>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</si>
  <si>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</si>
  <si>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</si>
  <si>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</si>
  <si>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</si>
  <si>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</si>
  <si>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</si>
  <si>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</si>
  <si>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</si>
  <si>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</si>
  <si>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</si>
  <si>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</si>
  <si>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</si>
  <si>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</si>
  <si>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</si>
  <si>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</si>
  <si>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</si>
  <si>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</si>
  <si>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</si>
  <si>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</si>
  <si>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</si>
  <si>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</si>
  <si>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</si>
  <si>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</si>
  <si>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</si>
  <si>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</si>
  <si>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</si>
  <si>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</si>
  <si>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</si>
  <si>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</si>
  <si>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</si>
  <si>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</si>
  <si>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</si>
  <si>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</si>
  <si>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</si>
  <si>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</si>
  <si>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</si>
  <si>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</si>
  <si>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</si>
  <si>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</si>
  <si>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</si>
  <si>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</si>
  <si>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</si>
  <si>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</si>
  <si>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</si>
  <si>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</si>
  <si>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</si>
  <si>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</si>
  <si>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</si>
  <si>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</si>
  <si>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</si>
  <si>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</si>
  <si>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</si>
  <si>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</si>
  <si>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</si>
  <si>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</si>
  <si>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</si>
  <si>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</si>
  <si>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</si>
  <si>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</si>
  <si>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</si>
  <si>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</si>
  <si>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</si>
  <si>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</si>
  <si>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</si>
  <si>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</si>
  <si>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</si>
  <si>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</si>
  <si>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</si>
  <si>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</si>
  <si>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</si>
  <si>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</si>
  <si>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</si>
  <si>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</si>
  <si>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</si>
  <si>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</si>
  <si>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</si>
  <si>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</si>
  <si>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</si>
  <si>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</si>
  <si>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</si>
  <si>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</si>
  <si>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</si>
  <si>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</si>
  <si>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</si>
  <si>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</si>
  <si>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</si>
  <si>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</si>
  <si>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</si>
  <si>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</si>
  <si>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</si>
  <si>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</si>
  <si>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</si>
  <si>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</si>
  <si>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</si>
  <si>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</si>
  <si>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</si>
  <si>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</si>
  <si>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</si>
  <si>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</si>
  <si>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</si>
  <si>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</si>
  <si>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</si>
  <si>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</si>
  <si>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</si>
  <si>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</si>
  <si>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</si>
  <si>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</si>
  <si>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</si>
  <si>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</si>
  <si>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</si>
  <si>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</si>
  <si>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</si>
  <si>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</si>
  <si>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</si>
  <si>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</si>
  <si>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</si>
  <si>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</si>
  <si>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</si>
  <si>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</si>
  <si>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</si>
  <si>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</si>
  <si>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</si>
  <si>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</si>
  <si>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</si>
  <si>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</si>
  <si>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</si>
  <si>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</si>
  <si>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</si>
  <si>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</si>
  <si>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</si>
  <si>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</si>
  <si>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</si>
  <si>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</si>
  <si>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</si>
  <si>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</si>
  <si>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</si>
  <si>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</si>
  <si>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</si>
  <si>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</si>
  <si>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</si>
  <si>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</si>
  <si>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</si>
  <si>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</si>
  <si>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</si>
  <si>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</si>
  <si>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</si>
  <si>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</si>
  <si>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</si>
  <si>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</si>
  <si>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</si>
  <si>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</si>
  <si>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</si>
  <si>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</si>
  <si>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</si>
  <si>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</si>
  <si>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</si>
  <si>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</si>
  <si>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</si>
  <si>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</si>
  <si>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</si>
  <si>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</si>
  <si>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</si>
  <si>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</si>
  <si>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</si>
  <si>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</si>
  <si>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</si>
  <si>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</si>
  <si>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</si>
  <si>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</si>
  <si>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</si>
  <si>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</si>
  <si>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</si>
  <si>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</si>
  <si>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</si>
  <si>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</si>
  <si>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</si>
  <si>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</si>
  <si>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</si>
  <si>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</si>
  <si>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</si>
  <si>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</si>
  <si>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</si>
  <si>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</si>
  <si>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</si>
  <si>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</si>
  <si>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</si>
  <si>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</si>
  <si>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</si>
  <si>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</si>
  <si>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</si>
  <si>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</si>
  <si>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</si>
  <si>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</si>
  <si>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</si>
  <si>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</si>
  <si>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</si>
  <si>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</si>
  <si>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</si>
  <si>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</si>
  <si>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</si>
  <si>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</si>
  <si>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</si>
  <si>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</si>
  <si>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</si>
  <si>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</si>
  <si>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</si>
  <si>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</si>
  <si>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</si>
  <si>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</si>
  <si>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</si>
  <si>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</si>
  <si>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</si>
  <si>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</si>
  <si>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</si>
  <si>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</si>
  <si>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</si>
  <si>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</si>
  <si>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</si>
  <si>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</si>
  <si>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</si>
  <si>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</si>
  <si>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</si>
  <si>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</si>
  <si>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</si>
  <si>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</si>
  <si>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</si>
  <si>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</si>
  <si>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</si>
  <si>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</si>
  <si>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</si>
  <si>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</si>
  <si>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</si>
  <si>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</si>
  <si>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</si>
  <si>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</si>
  <si>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</si>
  <si>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</si>
  <si>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</si>
  <si>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</si>
  <si>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</si>
  <si>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</si>
  <si>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</si>
  <si>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</si>
  <si>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</si>
  <si>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</si>
  <si>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</si>
  <si>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</si>
  <si>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</si>
  <si>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</si>
  <si>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</si>
  <si>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</si>
  <si>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</si>
  <si>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</si>
  <si>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</si>
  <si>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</si>
  <si>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</si>
  <si>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</si>
  <si>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</si>
  <si>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</si>
  <si>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</si>
  <si>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</si>
  <si>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</si>
  <si>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</si>
  <si>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</si>
  <si>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</si>
  <si>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</si>
  <si>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</si>
  <si>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</si>
  <si>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</si>
  <si>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</si>
  <si>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</si>
  <si>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</si>
  <si>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</si>
  <si>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</si>
  <si>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</si>
  <si>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</si>
  <si>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</si>
  <si>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</si>
  <si>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</si>
  <si>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</si>
  <si>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</si>
  <si>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</si>
  <si>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</si>
  <si>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</si>
  <si>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</si>
  <si>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</si>
  <si>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</si>
  <si>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</si>
  <si>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</si>
  <si>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</si>
  <si>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</si>
  <si>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</si>
  <si>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</si>
  <si>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</si>
  <si>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</si>
  <si>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</si>
  <si>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</si>
  <si>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</si>
  <si>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</si>
  <si>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</si>
  <si>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</si>
  <si>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</si>
  <si>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</si>
  <si>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</si>
  <si>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</si>
  <si>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</si>
  <si>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</si>
  <si>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</si>
  <si>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</si>
  <si>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</si>
  <si>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</si>
  <si>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</si>
  <si>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</si>
  <si>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</si>
  <si>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</si>
  <si>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</si>
  <si>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</si>
  <si>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</si>
  <si>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</si>
  <si>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</si>
  <si>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</si>
  <si>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</si>
  <si>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</si>
  <si>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</si>
  <si>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</si>
  <si>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</si>
  <si>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</si>
  <si>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</si>
  <si>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</si>
  <si>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</si>
  <si>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</si>
  <si>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</si>
  <si>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</si>
  <si>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</si>
  <si>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</si>
  <si>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</si>
  <si>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</si>
  <si>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</si>
  <si>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</si>
  <si>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</si>
  <si>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</si>
  <si>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</si>
  <si>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</si>
  <si>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</si>
  <si>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</si>
  <si>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</si>
  <si>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</si>
  <si>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</si>
  <si>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</si>
  <si>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</si>
  <si>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</si>
  <si>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</si>
  <si>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</si>
  <si>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</si>
  <si>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</si>
  <si>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</si>
  <si>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</si>
  <si>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</si>
  <si>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</si>
  <si>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</si>
  <si>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</si>
  <si>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</si>
  <si>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</si>
  <si>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</si>
  <si>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</si>
  <si>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</si>
  <si>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</si>
  <si>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</si>
  <si>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</si>
  <si>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</si>
  <si>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</si>
  <si>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</si>
  <si>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</si>
  <si>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</si>
  <si>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</si>
  <si>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</si>
  <si>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</si>
  <si>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</si>
  <si>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</si>
  <si>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</si>
  <si>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</si>
  <si>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</si>
  <si>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</si>
  <si>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</si>
  <si>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</si>
  <si>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</si>
  <si>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</si>
  <si>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</si>
  <si>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</si>
  <si>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</si>
  <si>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</si>
  <si>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</si>
  <si>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</si>
  <si>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</si>
  <si>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</si>
  <si>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</si>
  <si>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</si>
  <si>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</si>
  <si>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</si>
  <si>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</si>
  <si>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</si>
  <si>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</si>
  <si>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</si>
  <si>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</si>
  <si>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</si>
  <si>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</si>
  <si>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</si>
  <si>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</si>
  <si>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</si>
  <si>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</si>
  <si>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</si>
  <si>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</si>
  <si>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</si>
  <si>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</si>
  <si>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</si>
  <si>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</si>
  <si>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</si>
  <si>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</si>
  <si>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</si>
  <si>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</si>
  <si>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</si>
  <si>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</si>
  <si>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</si>
  <si>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</si>
  <si>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</si>
  <si>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</si>
  <si>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</si>
  <si>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</si>
  <si>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</si>
  <si>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</si>
  <si>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</si>
  <si>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</si>
  <si>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</si>
  <si>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</si>
  <si>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</si>
  <si>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</si>
  <si>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</si>
  <si>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</si>
  <si>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</si>
  <si>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</si>
  <si>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</si>
  <si>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</si>
  <si>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</si>
  <si>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</si>
  <si>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</si>
  <si>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</si>
  <si>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</si>
  <si>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</si>
  <si>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</si>
  <si>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</si>
  <si>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</si>
  <si>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</si>
  <si>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</si>
  <si>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</si>
  <si>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</si>
  <si>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</si>
  <si>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</si>
  <si>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</si>
  <si>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</si>
  <si>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</si>
  <si>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</si>
  <si>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</si>
  <si>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</si>
  <si>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</si>
  <si>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</si>
  <si>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</si>
  <si>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</si>
  <si>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</si>
  <si>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</si>
  <si>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</si>
  <si>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</si>
  <si>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</si>
  <si>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</si>
  <si>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</si>
  <si>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</si>
  <si>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</si>
  <si>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</si>
  <si>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</si>
  <si>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</si>
  <si>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</si>
  <si>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</si>
  <si>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</si>
  <si>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</si>
  <si>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</si>
  <si>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</si>
  <si>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</si>
  <si>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</si>
  <si>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</si>
  <si>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</si>
  <si>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</si>
  <si>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</si>
  <si>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</si>
  <si>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</si>
  <si>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</si>
  <si>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</si>
  <si>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</si>
  <si>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</si>
  <si>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</si>
  <si>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</si>
  <si>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</si>
  <si>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</si>
  <si>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</si>
  <si>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</si>
  <si>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</si>
  <si>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</si>
  <si>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</si>
  <si>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</si>
  <si>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</si>
  <si>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</si>
  <si>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</si>
  <si>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</si>
  <si>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</si>
  <si>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</si>
  <si>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</si>
  <si>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</si>
  <si>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</si>
  <si>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</si>
  <si>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</si>
  <si>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</si>
  <si>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</si>
  <si>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</si>
  <si>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</si>
  <si>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</si>
  <si>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</si>
  <si>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</si>
  <si>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</si>
  <si>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</si>
  <si>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</si>
  <si>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</si>
  <si>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</si>
  <si>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</si>
  <si>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</si>
  <si>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</si>
  <si>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</si>
  <si>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</si>
  <si>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</si>
  <si>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</si>
  <si>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</si>
  <si>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</si>
  <si>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</si>
  <si>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</si>
  <si>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</si>
  <si>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</si>
  <si>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</si>
  <si>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</si>
  <si>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</si>
  <si>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</si>
  <si>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</si>
  <si>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</si>
  <si>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</si>
  <si>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</si>
  <si>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</si>
  <si>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</si>
  <si>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</si>
  <si>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</si>
  <si>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</si>
  <si>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</si>
  <si>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</si>
  <si>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</si>
  <si>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</si>
  <si>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</si>
  <si>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</si>
  <si>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</si>
  <si>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</si>
  <si>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</si>
  <si>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</si>
  <si>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</si>
  <si>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</si>
  <si>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</si>
  <si>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</si>
  <si>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</si>
  <si>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</si>
  <si>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</si>
  <si>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</si>
  <si>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</si>
  <si>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</si>
  <si>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</si>
  <si>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</si>
  <si>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</si>
  <si>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</si>
  <si>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</si>
  <si>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</si>
  <si>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</si>
  <si>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</si>
  <si>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</si>
  <si>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</si>
  <si>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</si>
  <si>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</si>
  <si>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</si>
  <si>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</si>
  <si>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</si>
  <si>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</si>
  <si>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</si>
  <si>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</si>
  <si>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</si>
  <si>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</si>
  <si>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</si>
  <si>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</si>
  <si>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</si>
  <si>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</si>
  <si>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</si>
  <si>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</si>
  <si>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</si>
  <si>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</si>
  <si>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</si>
  <si>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</si>
  <si>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</si>
  <si>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</si>
  <si>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</si>
  <si>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</si>
  <si>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</si>
  <si>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</si>
  <si>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</si>
  <si>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</si>
  <si>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</si>
  <si>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</si>
  <si>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</si>
  <si>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</si>
  <si>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</si>
  <si>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</si>
  <si>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</si>
  <si>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</si>
  <si>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</si>
  <si>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</si>
  <si>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</si>
  <si>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</si>
  <si>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</si>
  <si>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</si>
  <si>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</si>
  <si>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</si>
  <si>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</si>
  <si>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</si>
  <si>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</si>
  <si>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</si>
  <si>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</si>
  <si>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</si>
  <si>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</si>
  <si>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</si>
  <si>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</si>
  <si>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</si>
  <si>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</si>
  <si>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</si>
  <si>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</si>
  <si>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</si>
  <si>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</si>
  <si>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</si>
  <si>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</si>
  <si>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</si>
  <si>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</si>
  <si>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</si>
  <si>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</si>
  <si>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</si>
  <si>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</si>
  <si>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</si>
  <si>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</si>
  <si>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</si>
  <si>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</si>
  <si>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</si>
  <si>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</si>
  <si>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</si>
  <si>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</si>
  <si>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</si>
  <si>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</si>
  <si>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</si>
  <si>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</si>
  <si>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</si>
  <si>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</si>
  <si>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</si>
  <si>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</si>
  <si>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</si>
  <si>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</si>
  <si>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</si>
  <si>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</si>
  <si>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</si>
  <si>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</si>
  <si>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</si>
  <si>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</si>
  <si>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</si>
  <si>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</si>
  <si>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</si>
  <si>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</si>
  <si>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</si>
  <si>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</si>
  <si>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</si>
  <si>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</si>
  <si>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</si>
  <si>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</si>
  <si>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</si>
  <si>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</si>
  <si>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</si>
  <si>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</si>
  <si>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</si>
  <si>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</si>
  <si>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</si>
  <si>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</si>
  <si>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</si>
  <si>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</si>
  <si>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</si>
  <si>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</si>
  <si>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</si>
  <si>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</si>
  <si>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</si>
  <si>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</si>
  <si>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</si>
  <si>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</si>
  <si>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</si>
  <si>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</si>
  <si>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</si>
  <si>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</si>
  <si>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</si>
  <si>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</si>
  <si>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</si>
  <si>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</si>
  <si>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</si>
  <si>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</si>
  <si>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</si>
  <si>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</si>
  <si>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</si>
  <si>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</si>
  <si>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</si>
  <si>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</si>
  <si>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</si>
  <si>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</si>
  <si>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</si>
  <si>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</si>
  <si>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</si>
  <si>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</si>
  <si>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</si>
  <si>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</si>
  <si>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</si>
  <si>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</si>
  <si>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</si>
  <si>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</si>
  <si>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</si>
  <si>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</si>
  <si>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</si>
  <si>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</si>
  <si>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</si>
  <si>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</si>
  <si>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</si>
  <si>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</si>
  <si>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</si>
  <si>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</si>
  <si>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</si>
  <si>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</si>
  <si>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</si>
  <si>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</si>
  <si>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</si>
  <si>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</si>
  <si>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</si>
  <si>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</si>
  <si>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</si>
  <si>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</si>
  <si>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</si>
  <si>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</si>
  <si>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</si>
  <si>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</si>
  <si>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</si>
  <si>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</si>
  <si>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</si>
  <si>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</si>
  <si>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</si>
  <si>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</si>
  <si>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</si>
  <si>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</si>
  <si>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</si>
  <si>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</si>
  <si>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</si>
  <si>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</si>
  <si>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</si>
  <si>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</si>
  <si>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</si>
  <si>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</si>
  <si>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</si>
  <si>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</si>
  <si>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</si>
  <si>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</si>
  <si>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</si>
  <si>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</si>
  <si>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</si>
  <si>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</si>
  <si>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</si>
  <si>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</si>
  <si>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</si>
  <si>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</si>
  <si>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</si>
  <si>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</si>
  <si>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</si>
  <si>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</si>
  <si>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</si>
  <si>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</si>
  <si>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</si>
  <si>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</si>
  <si>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</si>
  <si>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</si>
  <si>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</si>
  <si>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</si>
  <si>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</si>
  <si>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</si>
  <si>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</si>
  <si>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</si>
  <si>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</si>
  <si>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</si>
  <si>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</si>
  <si>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</si>
  <si>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</si>
  <si>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</si>
  <si>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</si>
  <si>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</si>
  <si>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</si>
  <si>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</si>
  <si>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</si>
  <si>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</si>
  <si>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</si>
  <si>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</si>
  <si>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</si>
  <si>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</si>
  <si>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</si>
  <si>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</si>
  <si>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</si>
  <si>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</si>
  <si>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</si>
  <si>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</si>
  <si>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</si>
  <si>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</si>
  <si>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</si>
  <si>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</si>
  <si>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</si>
  <si>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</si>
  <si>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</si>
  <si>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</si>
  <si>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</si>
  <si>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</si>
  <si>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</si>
  <si>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</si>
  <si>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</si>
  <si>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</si>
  <si>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</si>
  <si>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</si>
  <si>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</si>
  <si>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</si>
  <si>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</si>
  <si>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</si>
  <si>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</si>
  <si>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</si>
  <si>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</si>
  <si>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</si>
  <si>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</si>
  <si>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</si>
  <si>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</si>
  <si>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</si>
  <si>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</si>
  <si>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</si>
  <si>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</si>
  <si>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</si>
  <si>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</si>
  <si>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</si>
  <si>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</si>
  <si>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</si>
  <si>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</si>
  <si>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</si>
  <si>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</si>
  <si>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</si>
  <si>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</si>
  <si>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</si>
  <si>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</si>
  <si>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</si>
  <si>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</si>
  <si>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</si>
  <si>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</si>
  <si>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</si>
  <si>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</si>
  <si>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</si>
  <si>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</si>
  <si>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</si>
  <si>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</si>
  <si>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</si>
  <si>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</si>
  <si>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</si>
  <si>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</si>
  <si>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</si>
  <si>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</si>
  <si>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</si>
  <si>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</si>
  <si>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</si>
  <si>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</si>
  <si>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</si>
  <si>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</si>
  <si>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</si>
  <si>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</si>
  <si>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</si>
  <si>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</si>
  <si>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</si>
  <si>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</si>
  <si>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</si>
  <si>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</si>
  <si>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</si>
  <si>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</si>
  <si>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</si>
  <si>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</si>
  <si>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</si>
  <si>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</si>
  <si>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</si>
  <si>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</si>
  <si>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</si>
  <si>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</si>
  <si>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</si>
  <si>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</si>
  <si>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</si>
  <si>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</si>
  <si>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</si>
  <si>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</si>
  <si>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</si>
  <si>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</si>
  <si>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</si>
  <si>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</si>
  <si>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</si>
  <si>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</si>
  <si>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</si>
  <si>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</si>
  <si>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</si>
  <si>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</si>
  <si>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</si>
  <si>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</si>
  <si>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</si>
  <si>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</si>
  <si>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</si>
  <si>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</si>
  <si>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</si>
  <si>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</si>
  <si>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</si>
  <si>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</si>
  <si>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</si>
  <si>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</si>
  <si>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</si>
  <si>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</si>
  <si>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</si>
  <si>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</si>
  <si>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</si>
  <si>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</si>
  <si>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</si>
  <si>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</si>
  <si>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</si>
  <si>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</si>
  <si>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</si>
  <si>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</si>
  <si>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</si>
  <si>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</si>
  <si>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</si>
  <si>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</si>
  <si>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</si>
  <si>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</si>
  <si>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</si>
  <si>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</si>
  <si>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</si>
  <si>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</si>
  <si>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</si>
  <si>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</si>
  <si>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</si>
  <si>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</si>
  <si>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</si>
  <si>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</si>
  <si>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</si>
  <si>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</si>
  <si>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</si>
  <si>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</si>
  <si>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</si>
  <si>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</si>
  <si>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</si>
  <si>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</si>
  <si>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</si>
  <si>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</si>
  <si>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</si>
  <si>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</si>
  <si>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</si>
  <si>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</si>
  <si>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</si>
  <si>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</si>
  <si>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</si>
  <si>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</si>
  <si>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</si>
  <si>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</si>
  <si>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</si>
  <si>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</si>
  <si>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</si>
  <si>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</si>
  <si>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</si>
  <si>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</si>
  <si>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</si>
  <si>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</si>
  <si>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</si>
  <si>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</si>
  <si>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</si>
  <si>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</si>
  <si>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</si>
  <si>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</si>
  <si>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</si>
  <si>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</si>
  <si>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</si>
  <si>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</si>
  <si>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</si>
  <si>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</si>
  <si>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</si>
  <si>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</si>
  <si>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</si>
  <si>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</si>
  <si>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</si>
  <si>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</si>
  <si>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</si>
  <si>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</si>
  <si>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</si>
  <si>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</si>
  <si>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</si>
  <si>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</si>
  <si>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</si>
  <si>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</si>
  <si>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</si>
  <si>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</si>
  <si>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</si>
  <si>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</si>
  <si>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</si>
  <si>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</si>
  <si>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</si>
  <si>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</si>
  <si>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</si>
  <si>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</si>
  <si>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</si>
  <si>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</si>
  <si>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</si>
  <si>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</si>
  <si>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</si>
  <si>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</si>
  <si>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</si>
  <si>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</si>
  <si>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</si>
  <si>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</si>
  <si>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</si>
  <si>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</si>
  <si>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</si>
  <si>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</si>
  <si>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</si>
  <si>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</si>
  <si>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</si>
  <si>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</si>
  <si>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</si>
  <si>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</si>
  <si>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</si>
  <si>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</si>
  <si>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</si>
  <si>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</si>
  <si>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</si>
  <si>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</si>
  <si>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</si>
  <si>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</si>
  <si>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</si>
  <si>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</si>
  <si>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</si>
  <si>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</si>
  <si>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</si>
  <si>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</si>
  <si>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</si>
  <si>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</si>
  <si>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</si>
  <si>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</si>
  <si>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</si>
  <si>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</si>
  <si>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</si>
  <si>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</si>
  <si>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</si>
  <si>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</si>
  <si>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</si>
  <si>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</si>
  <si>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</si>
  <si>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</si>
  <si>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</si>
  <si>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</si>
  <si>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</si>
  <si>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</si>
  <si>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</si>
  <si>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</si>
  <si>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</si>
  <si>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</si>
  <si>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</si>
  <si>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</si>
  <si>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</si>
  <si>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</si>
  <si>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</si>
  <si>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</si>
  <si>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</si>
  <si>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</si>
  <si>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</si>
  <si>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</si>
  <si>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</si>
  <si>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</si>
  <si>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</si>
  <si>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</si>
  <si>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</si>
  <si>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</si>
  <si>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</si>
  <si>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</si>
  <si>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</si>
  <si>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</si>
  <si>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</si>
  <si>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</si>
  <si>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</si>
  <si>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</si>
  <si>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</si>
  <si>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</si>
  <si>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</si>
  <si>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</si>
  <si>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</si>
  <si>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</si>
  <si>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</si>
  <si>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</si>
  <si>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</si>
  <si>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</si>
  <si>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</si>
  <si>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</si>
  <si>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</si>
  <si>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</si>
  <si>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</si>
  <si>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</si>
  <si>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</si>
  <si>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</si>
  <si>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</si>
  <si>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</si>
  <si>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</si>
  <si>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</si>
  <si>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</si>
  <si>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</si>
  <si>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</si>
  <si>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</si>
  <si>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</si>
  <si>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</si>
  <si>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</si>
  <si>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</si>
  <si>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</si>
  <si>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</si>
  <si>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</si>
  <si>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</si>
  <si>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</si>
  <si>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</si>
  <si>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</si>
  <si>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</si>
  <si>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</si>
  <si>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</si>
  <si>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</si>
  <si>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</si>
  <si>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</si>
  <si>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</si>
  <si>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</si>
  <si>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</si>
  <si>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</si>
  <si>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</si>
  <si>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</si>
  <si>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</si>
  <si>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</si>
  <si>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</si>
  <si>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</si>
  <si>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</si>
  <si>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</si>
  <si>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</si>
  <si>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</si>
  <si>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</si>
  <si>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</si>
  <si>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</si>
  <si>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</si>
  <si>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</si>
  <si>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</si>
  <si>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</si>
  <si>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</si>
  <si>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</si>
  <si>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</si>
  <si>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</si>
  <si>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</si>
  <si>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</si>
  <si>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</si>
  <si>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</si>
  <si>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</si>
  <si>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</si>
  <si>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</si>
  <si>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</si>
  <si>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</si>
  <si>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</si>
  <si>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</si>
  <si>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</si>
  <si>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</si>
  <si>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</si>
  <si>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</si>
  <si>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</si>
  <si>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</si>
  <si>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</si>
  <si>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</si>
  <si>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</si>
  <si>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</si>
  <si>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</si>
  <si>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</si>
  <si>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</si>
  <si>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</si>
  <si>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</si>
  <si>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</si>
  <si>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</si>
  <si>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</si>
  <si>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</si>
  <si>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</si>
  <si>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</si>
  <si>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</si>
  <si>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</si>
  <si>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</si>
  <si>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</si>
  <si>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</si>
  <si>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</si>
  <si>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</si>
  <si>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</si>
  <si>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</si>
  <si>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</si>
  <si>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</si>
  <si>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</si>
  <si>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</si>
  <si>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</si>
  <si>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</si>
  <si>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</si>
  <si>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</si>
  <si>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</si>
  <si>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</si>
  <si>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</si>
  <si>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</si>
  <si>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</si>
  <si>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</si>
  <si>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</si>
  <si>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</si>
  <si>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</si>
  <si>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</si>
  <si>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</si>
  <si>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</si>
  <si>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</si>
  <si>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</si>
  <si>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</si>
  <si>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</si>
  <si>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</si>
  <si>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</si>
  <si>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</si>
  <si>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</si>
  <si>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</si>
  <si>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</si>
  <si>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</si>
  <si>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</si>
  <si>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</si>
  <si>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</si>
  <si>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</si>
  <si>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</si>
  <si>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</si>
  <si>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</si>
  <si>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</si>
  <si>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</si>
  <si>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</si>
  <si>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</si>
  <si>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</si>
  <si>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</si>
  <si>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</si>
  <si>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</si>
  <si>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</si>
  <si>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</si>
  <si>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</si>
  <si>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</si>
  <si>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</si>
  <si>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</si>
  <si>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</si>
  <si>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</si>
  <si>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</si>
  <si>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</si>
  <si>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</si>
  <si>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</si>
  <si>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</si>
  <si>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</si>
  <si>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</si>
  <si>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</si>
  <si>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</si>
  <si>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</si>
  <si>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</si>
  <si>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</si>
  <si>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</si>
  <si>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</si>
  <si>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</si>
  <si>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</si>
  <si>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</si>
  <si>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</si>
  <si>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</si>
  <si>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</si>
  <si>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</si>
  <si>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</si>
  <si>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</si>
  <si>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</si>
  <si>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</si>
  <si>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</si>
  <si>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</si>
  <si>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</si>
  <si>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</si>
  <si>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</si>
  <si>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</si>
  <si>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</si>
  <si>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</si>
  <si>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</si>
  <si>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</si>
  <si>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</si>
  <si>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</si>
  <si>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</si>
  <si>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</si>
  <si>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</si>
  <si>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</si>
  <si>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</si>
  <si>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</si>
  <si>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</si>
  <si>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</si>
  <si>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</si>
  <si>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</si>
  <si>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</si>
  <si>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</si>
  <si>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</si>
  <si>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</si>
  <si>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</si>
  <si>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</si>
  <si>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</si>
  <si>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</si>
  <si>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</si>
  <si>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</si>
  <si>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</si>
  <si>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</si>
  <si>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</si>
  <si>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</si>
  <si>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</si>
  <si>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</si>
  <si>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</si>
  <si>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</si>
  <si>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</si>
  <si>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</si>
  <si>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</si>
  <si>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</si>
  <si>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</si>
  <si>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</si>
  <si>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</si>
  <si>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</si>
  <si>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</si>
  <si>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</si>
  <si>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</si>
  <si>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</si>
  <si>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</si>
  <si>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</si>
  <si>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</si>
  <si>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</si>
  <si>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</si>
  <si>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</si>
  <si>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</si>
  <si>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</si>
  <si>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</si>
  <si>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</si>
  <si>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</si>
  <si>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</si>
  <si>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</si>
  <si>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</si>
  <si>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</si>
  <si>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</si>
  <si>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</si>
  <si>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</si>
  <si>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</si>
  <si>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</si>
  <si>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</si>
  <si>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</si>
  <si>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</si>
  <si>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</si>
  <si>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</si>
  <si>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</si>
  <si>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</si>
  <si>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</si>
  <si>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</si>
  <si>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</si>
  <si>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</si>
  <si>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</si>
  <si>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</si>
  <si>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</si>
  <si>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</si>
  <si>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</si>
  <si>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</si>
  <si>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</si>
  <si>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</si>
  <si>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</si>
  <si>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</si>
  <si>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</si>
  <si>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</si>
  <si>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</si>
  <si>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</si>
  <si>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</si>
  <si>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</si>
  <si>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</si>
  <si>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</si>
  <si>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</si>
  <si>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</si>
  <si>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</si>
  <si>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</si>
  <si>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</si>
  <si>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</si>
  <si>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</si>
  <si>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</si>
  <si>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</si>
  <si>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</si>
  <si>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</si>
  <si>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</si>
  <si>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</si>
  <si>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</si>
  <si>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</si>
  <si>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</si>
  <si>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</si>
  <si>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</si>
  <si>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</si>
  <si>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</si>
  <si>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</si>
  <si>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</si>
  <si>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</si>
  <si>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</si>
  <si>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</si>
  <si>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</si>
  <si>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</si>
  <si>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</si>
  <si>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</si>
  <si>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</si>
  <si>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</si>
  <si>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</si>
  <si>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</si>
  <si>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</si>
  <si>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</si>
  <si>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</si>
  <si>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</si>
  <si>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</si>
  <si>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</si>
  <si>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</si>
  <si>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</si>
  <si>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</si>
  <si>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</si>
  <si>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</si>
  <si>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</si>
  <si>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</si>
  <si>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</si>
  <si>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</si>
  <si>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</si>
  <si>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</si>
  <si>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</si>
  <si>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</si>
  <si>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</si>
  <si>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</si>
  <si>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</si>
  <si>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</si>
  <si>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</si>
  <si>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</si>
  <si>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</si>
  <si>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</si>
  <si>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</si>
  <si>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</si>
  <si>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</si>
  <si>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</si>
  <si>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</si>
  <si>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</si>
  <si>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</si>
  <si>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</si>
  <si>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</si>
  <si>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</si>
  <si>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</si>
  <si>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</si>
  <si>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</si>
  <si>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</si>
  <si>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</si>
  <si>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</si>
  <si>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</si>
  <si>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</si>
  <si>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</si>
  <si>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</si>
  <si>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</si>
  <si>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</si>
  <si>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</si>
  <si>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</si>
  <si>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</si>
  <si>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</si>
  <si>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</si>
  <si>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</si>
  <si>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</si>
  <si>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</si>
  <si>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</si>
  <si>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</si>
  <si>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</si>
  <si>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</si>
  <si>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</si>
  <si>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</si>
  <si>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</si>
  <si>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</si>
  <si>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</si>
  <si>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</si>
  <si>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</si>
  <si>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</si>
  <si>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</si>
  <si>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</si>
  <si>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</si>
  <si>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</si>
  <si>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</si>
  <si>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</si>
  <si>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</si>
  <si>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</si>
  <si>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</si>
  <si>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</si>
  <si>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</si>
  <si>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</si>
  <si>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</si>
  <si>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</si>
  <si>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</si>
  <si>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</si>
  <si>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</si>
  <si>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</si>
  <si>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</si>
  <si>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</si>
  <si>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</si>
  <si>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</si>
  <si>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</si>
  <si>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</si>
  <si>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</si>
  <si>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</si>
  <si>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</si>
  <si>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</si>
  <si>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</si>
  <si>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</si>
  <si>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</si>
  <si>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</si>
  <si>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</si>
  <si>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</si>
  <si>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</si>
  <si>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</si>
  <si>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</si>
  <si>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</si>
  <si>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</si>
  <si>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</si>
  <si>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</si>
  <si>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</si>
  <si>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</si>
  <si>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</si>
  <si>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</si>
  <si>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</si>
  <si>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</si>
  <si>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</si>
  <si>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</si>
  <si>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</si>
  <si>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</si>
  <si>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</si>
  <si>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</si>
  <si>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</si>
  <si>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</si>
  <si>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</si>
  <si>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</si>
  <si>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</si>
  <si>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</si>
  <si>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</si>
  <si>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</si>
  <si>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</si>
  <si>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</si>
  <si>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</si>
  <si>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</si>
  <si>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</si>
  <si>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</si>
  <si>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</si>
  <si>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</si>
  <si>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</si>
  <si>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</si>
  <si>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</si>
  <si>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</si>
  <si>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</si>
  <si>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</si>
  <si>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</si>
  <si>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</si>
  <si>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</si>
  <si>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</si>
  <si>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</si>
  <si>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</si>
  <si>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</si>
  <si>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</si>
  <si>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</si>
  <si>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</si>
  <si>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</si>
  <si>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</si>
  <si>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</si>
  <si>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</si>
  <si>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</si>
  <si>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</si>
  <si>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</si>
  <si>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</si>
  <si>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</si>
  <si>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</si>
  <si>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</si>
  <si>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</si>
  <si>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</si>
  <si>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</si>
  <si>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</si>
  <si>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</si>
  <si>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</si>
  <si>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</si>
  <si>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</si>
  <si>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</si>
  <si>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</si>
  <si>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</si>
  <si>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</si>
  <si>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</si>
  <si>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</si>
  <si>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</si>
  <si>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</si>
  <si>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</si>
  <si>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</si>
  <si>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</si>
  <si>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</si>
  <si>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</si>
  <si>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</si>
  <si>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</si>
  <si>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</si>
  <si>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</si>
  <si>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</si>
  <si>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</si>
  <si>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</si>
  <si>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</si>
  <si>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</si>
  <si>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</si>
  <si>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</si>
  <si>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</si>
  <si>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</si>
  <si>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</si>
  <si>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</si>
  <si>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</si>
  <si>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</si>
  <si>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</si>
  <si>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</si>
  <si>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</si>
  <si>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</si>
  <si>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</si>
  <si>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</si>
  <si>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</si>
  <si>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</si>
  <si>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</si>
  <si>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</si>
  <si>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</si>
  <si>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</si>
  <si>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</si>
  <si>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</si>
  <si>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</si>
  <si>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</si>
  <si>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</si>
  <si>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</si>
  <si>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</si>
  <si>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</si>
  <si>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</si>
  <si>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</si>
  <si>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</si>
  <si>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</si>
  <si>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</si>
  <si>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</si>
  <si>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</si>
  <si>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</si>
  <si>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</si>
  <si>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</si>
  <si>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</si>
  <si>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</si>
  <si>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</si>
  <si>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</si>
  <si>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</si>
  <si>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</si>
  <si>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</si>
  <si>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</si>
  <si>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</si>
  <si>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</si>
  <si>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</si>
  <si>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</si>
  <si>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</si>
  <si>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</si>
  <si>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</si>
  <si>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</si>
  <si>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</si>
  <si>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</si>
  <si>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</si>
  <si>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</si>
  <si>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</si>
  <si>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</si>
  <si>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</si>
  <si>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</si>
  <si>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</si>
  <si>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</si>
  <si>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</si>
  <si>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</si>
  <si>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</si>
  <si>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</si>
  <si>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</si>
  <si>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</si>
  <si>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</si>
  <si>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</si>
  <si>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</si>
  <si>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</si>
  <si>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</si>
  <si>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</si>
  <si>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</si>
  <si>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</si>
  <si>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</si>
  <si>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</si>
  <si>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</si>
  <si>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</si>
  <si>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</si>
  <si>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</si>
  <si>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</si>
  <si>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</si>
  <si>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</si>
  <si>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</si>
  <si>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</si>
  <si>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</si>
  <si>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</si>
  <si>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</si>
  <si>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</si>
  <si>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</si>
  <si>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</si>
  <si>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</si>
  <si>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</si>
  <si>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</si>
  <si>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</si>
  <si>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</si>
  <si>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</si>
  <si>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</si>
  <si>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</si>
  <si>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</si>
  <si>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</si>
  <si>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</si>
  <si>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</si>
  <si>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</si>
  <si>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</si>
  <si>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</si>
  <si>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</si>
  <si>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</si>
  <si>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</si>
  <si>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</si>
  <si>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</si>
  <si>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</si>
  <si>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</si>
  <si>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</si>
  <si>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</si>
  <si>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</si>
  <si>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</si>
  <si>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</si>
  <si>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</si>
  <si>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</si>
  <si>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</si>
  <si>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</si>
  <si>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</si>
  <si>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</si>
  <si>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</si>
  <si>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</si>
  <si>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</si>
  <si>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</si>
  <si>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</si>
  <si>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</si>
  <si>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</si>
  <si>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</si>
  <si>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</si>
  <si>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</si>
  <si>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</si>
  <si>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</si>
  <si>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</si>
  <si>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</si>
  <si>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</si>
  <si>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</si>
  <si>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</si>
  <si>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</si>
  <si>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</si>
  <si>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</si>
  <si>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</si>
  <si>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</si>
  <si>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</si>
  <si>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</si>
  <si>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</si>
  <si>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</si>
  <si>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</si>
  <si>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</si>
  <si>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</si>
  <si>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</si>
  <si>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</si>
  <si>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</si>
  <si>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</si>
  <si>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</si>
  <si>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</si>
  <si>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</si>
  <si>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</si>
  <si>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</si>
  <si>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</si>
  <si>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</si>
  <si>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</si>
  <si>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</si>
  <si>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</si>
  <si>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</si>
  <si>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</si>
  <si>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</si>
  <si>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</si>
  <si>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</si>
  <si>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</si>
  <si>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</si>
  <si>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</si>
  <si>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</si>
  <si>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</si>
  <si>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</si>
  <si>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</si>
  <si>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</si>
  <si>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</si>
  <si>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</si>
  <si>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</si>
  <si>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</si>
  <si>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</si>
  <si>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</si>
  <si>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</si>
  <si>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</si>
  <si>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</si>
  <si>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</si>
  <si>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</si>
  <si>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</si>
  <si>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</si>
  <si>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</si>
  <si>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</si>
  <si>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</si>
  <si>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</si>
  <si>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</si>
  <si>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</si>
  <si>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</si>
  <si>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</si>
  <si>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</si>
  <si>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</si>
  <si>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</si>
  <si>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</si>
  <si>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</si>
  <si>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</si>
  <si>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</si>
  <si>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</si>
  <si>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</si>
  <si>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</si>
  <si>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</si>
  <si>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</si>
  <si>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</si>
  <si>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</si>
  <si>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</si>
  <si>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</si>
  <si>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</si>
  <si>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</si>
  <si>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</si>
  <si>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</si>
  <si>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</si>
  <si>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</si>
  <si>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</si>
  <si>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</si>
  <si>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</si>
  <si>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</si>
  <si>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</si>
  <si>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</si>
  <si>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</si>
  <si>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</si>
  <si>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</si>
  <si>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</si>
  <si>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</si>
  <si>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</si>
  <si>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</si>
  <si>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</si>
  <si>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</si>
  <si>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</si>
  <si>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</si>
  <si>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</si>
  <si>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</si>
  <si>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</si>
  <si>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</si>
  <si>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</si>
  <si>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</si>
  <si>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</si>
  <si>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</si>
  <si>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</si>
  <si>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</si>
  <si>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</si>
  <si>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</si>
  <si>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</si>
  <si>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</si>
  <si>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</si>
  <si>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</si>
  <si>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</si>
  <si>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</si>
  <si>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</si>
  <si>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</si>
  <si>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</si>
  <si>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</si>
  <si>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</si>
  <si>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</si>
  <si>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</si>
  <si>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</si>
  <si>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</si>
  <si>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</si>
  <si>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</si>
  <si>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</si>
  <si>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</si>
  <si>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</si>
  <si>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</si>
  <si>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</si>
  <si>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</si>
  <si>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</si>
  <si>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</si>
  <si>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</si>
  <si>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</si>
  <si>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</si>
  <si>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</si>
  <si>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</si>
  <si>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</si>
  <si>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</si>
  <si>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</si>
  <si>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</si>
  <si>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</si>
  <si>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</si>
  <si>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</si>
  <si>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</si>
  <si>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</si>
  <si>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</si>
  <si>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</si>
  <si>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</si>
  <si>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</si>
  <si>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</si>
  <si>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</si>
  <si>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</si>
  <si>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</si>
  <si>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</si>
  <si>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</si>
  <si>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</si>
  <si>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</si>
  <si>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</si>
  <si>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</si>
  <si>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</si>
  <si>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</si>
  <si>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</si>
  <si>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</si>
  <si>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</si>
  <si>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</si>
  <si>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</si>
  <si>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</si>
  <si>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</si>
  <si>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</si>
  <si>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</si>
  <si>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</si>
  <si>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</si>
  <si>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</si>
  <si>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</si>
  <si>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</si>
  <si>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</si>
  <si>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</si>
  <si>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</si>
  <si>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</si>
  <si>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</si>
  <si>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</si>
  <si>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</si>
  <si>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</si>
  <si>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</si>
  <si>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</si>
  <si>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</si>
  <si>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</si>
  <si>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</si>
  <si>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</si>
  <si>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</si>
  <si>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</si>
  <si>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</si>
  <si>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</si>
  <si>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</si>
  <si>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</si>
  <si>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</si>
  <si>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</si>
  <si>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</si>
  <si>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</si>
  <si>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</si>
  <si>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</si>
  <si>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</si>
  <si>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</si>
  <si>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</si>
  <si>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</si>
  <si>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</si>
  <si>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</si>
  <si>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</si>
  <si>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</si>
  <si>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</si>
  <si>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</si>
  <si>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</si>
  <si>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</si>
  <si>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</si>
  <si>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</si>
  <si>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</si>
  <si>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</si>
  <si>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</si>
  <si>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</si>
  <si>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</si>
  <si>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</si>
  <si>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</si>
  <si>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</si>
  <si>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</si>
  <si>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</si>
  <si>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</si>
  <si>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</si>
  <si>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</si>
  <si>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</si>
  <si>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</si>
  <si>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</si>
  <si>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</si>
  <si>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</si>
  <si>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</si>
  <si>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</si>
  <si>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</si>
  <si>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</si>
  <si>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</si>
  <si>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</si>
  <si>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</si>
  <si>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</si>
  <si>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</si>
  <si>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</si>
  <si>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</si>
  <si>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</si>
  <si>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</si>
  <si>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</si>
  <si>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</si>
  <si>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</si>
  <si>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</si>
  <si>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</si>
  <si>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</si>
  <si>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</si>
  <si>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</si>
  <si>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</si>
  <si>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</si>
  <si>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</si>
  <si>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</si>
  <si>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</si>
  <si>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</si>
  <si>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</si>
  <si>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</si>
  <si>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</si>
  <si>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</si>
  <si>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</si>
  <si>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</si>
  <si>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</si>
  <si>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</si>
  <si>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</si>
  <si>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</si>
  <si>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</si>
  <si>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</si>
  <si>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</si>
  <si>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</si>
  <si>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</si>
  <si>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</si>
  <si>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</si>
  <si>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</si>
  <si>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</si>
  <si>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</si>
  <si>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</si>
  <si>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</si>
  <si>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</si>
  <si>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</si>
  <si>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</si>
  <si>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</si>
  <si>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</si>
  <si>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</si>
  <si>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</si>
  <si>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</si>
  <si>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</si>
  <si>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</si>
  <si>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</si>
  <si>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</si>
  <si>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</si>
  <si>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</si>
  <si>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</si>
  <si>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</si>
  <si>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</si>
  <si>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</si>
  <si>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</si>
  <si>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</si>
  <si>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</si>
  <si>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</si>
  <si>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</si>
  <si>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</si>
  <si>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</si>
  <si>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</si>
  <si>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</si>
  <si>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</si>
  <si>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</si>
  <si>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</si>
  <si>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</si>
  <si>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</si>
  <si>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</si>
  <si>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</si>
  <si>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</si>
  <si>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</si>
  <si>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</si>
  <si>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</si>
  <si>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</si>
  <si>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</si>
  <si>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</si>
  <si>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</si>
  <si>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</si>
  <si>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</si>
  <si>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</si>
  <si>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</si>
  <si>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</si>
  <si>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</si>
  <si>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</si>
  <si>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</si>
  <si>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</si>
  <si>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</si>
  <si>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</si>
  <si>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</si>
  <si>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</si>
  <si>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</si>
  <si>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</si>
  <si>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</si>
  <si>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</si>
  <si>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</si>
  <si>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</si>
  <si>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</si>
  <si>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</si>
  <si>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</si>
  <si>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</si>
  <si>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</si>
  <si>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</si>
  <si>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</si>
  <si>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</si>
  <si>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</si>
  <si>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</si>
  <si>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</si>
  <si>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</si>
  <si>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</si>
  <si>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</si>
  <si>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</si>
  <si>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</si>
  <si>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</si>
  <si>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</si>
  <si>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</si>
  <si>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</si>
  <si>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</si>
  <si>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</si>
  <si>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</si>
  <si>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</si>
  <si>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</si>
  <si>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</si>
  <si>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</si>
  <si>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</si>
  <si>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</si>
  <si>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</si>
  <si>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</si>
  <si>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</si>
  <si>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</si>
  <si>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</si>
  <si>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</si>
  <si>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</si>
  <si>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</si>
  <si>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</si>
  <si>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</si>
  <si>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</si>
  <si>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</si>
  <si>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</si>
  <si>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</si>
  <si>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</si>
  <si>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</si>
  <si>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</si>
  <si>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</si>
  <si>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</si>
  <si>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</si>
  <si>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</si>
  <si>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</si>
  <si>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</si>
  <si>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</si>
  <si>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</si>
  <si>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</si>
  <si>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</si>
  <si>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</si>
  <si>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</si>
  <si>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</si>
  <si>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</si>
  <si>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</si>
  <si>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</si>
  <si>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</si>
  <si>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</si>
  <si>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</si>
  <si>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</si>
  <si>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</si>
  <si>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</si>
  <si>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</si>
  <si>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</si>
  <si>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</si>
  <si>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</si>
  <si>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</si>
  <si>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</si>
  <si>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</si>
  <si>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</si>
  <si>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</si>
  <si>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</si>
  <si>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</si>
  <si>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</si>
  <si>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</si>
  <si>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</si>
  <si>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</si>
  <si>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</si>
  <si>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</si>
  <si>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</si>
  <si>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</si>
  <si>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</si>
  <si>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</si>
  <si>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</si>
  <si>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</si>
  <si>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</si>
  <si>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</si>
  <si>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</si>
  <si>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</si>
  <si>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</si>
  <si>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</si>
  <si>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</si>
  <si>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</si>
  <si>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</si>
  <si>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</si>
  <si>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</si>
  <si>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</si>
  <si>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</si>
  <si>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</si>
  <si>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</si>
  <si>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</si>
  <si>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</si>
  <si>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</si>
  <si>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</si>
  <si>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</si>
  <si>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</si>
  <si>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</si>
  <si>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</si>
  <si>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</si>
  <si>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</si>
  <si>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</si>
  <si>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</si>
  <si>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</si>
  <si>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</si>
  <si>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</si>
  <si>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</si>
  <si>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</si>
  <si>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</si>
  <si>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</si>
  <si>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</si>
  <si>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</si>
  <si>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</si>
  <si>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</si>
  <si>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</si>
  <si>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</si>
  <si>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</si>
  <si>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</si>
  <si>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</si>
  <si>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</si>
  <si>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</si>
  <si>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</si>
  <si>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</si>
  <si>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</si>
  <si>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</si>
  <si>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</si>
  <si>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</si>
  <si>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</si>
  <si>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</si>
  <si>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</si>
  <si>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</si>
  <si>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</si>
  <si>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</si>
  <si>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</si>
  <si>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</si>
  <si>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</si>
  <si>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</si>
  <si>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</si>
  <si>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</si>
  <si>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</si>
  <si>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</si>
  <si>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</si>
  <si>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</si>
  <si>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</si>
  <si>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</si>
  <si>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</si>
  <si>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</si>
  <si>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</si>
  <si>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</si>
  <si>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</si>
  <si>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</si>
  <si>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</si>
  <si>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</si>
  <si>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</si>
  <si>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</si>
  <si>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</si>
  <si>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</si>
  <si>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</si>
  <si>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</si>
  <si>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</si>
  <si>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</si>
  <si>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</si>
  <si>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</si>
  <si>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</si>
  <si>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</si>
  <si>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</si>
  <si>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</si>
  <si>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</si>
  <si>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</si>
  <si>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</si>
  <si>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</si>
  <si>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</si>
  <si>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</si>
  <si>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</si>
  <si>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</si>
  <si>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</si>
  <si>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</si>
  <si>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</si>
  <si>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</si>
  <si>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</si>
  <si>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</si>
  <si>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</si>
  <si>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</si>
  <si>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</si>
  <si>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</si>
  <si>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</si>
  <si>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</si>
  <si>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</si>
  <si>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</si>
  <si>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</si>
  <si>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</si>
  <si>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</si>
  <si>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</si>
  <si>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</si>
  <si>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</si>
  <si>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</si>
  <si>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</si>
  <si>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</si>
  <si>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</si>
  <si>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</si>
  <si>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</si>
  <si>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</si>
  <si>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</si>
  <si>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</si>
  <si>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</si>
  <si>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</si>
  <si>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</si>
  <si>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</si>
  <si>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</si>
  <si>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</si>
  <si>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</si>
  <si>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</si>
  <si>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</si>
  <si>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</si>
  <si>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</si>
  <si>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</si>
  <si>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</si>
  <si>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</si>
  <si>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</si>
  <si>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</si>
  <si>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</si>
  <si>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</si>
  <si>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</si>
  <si>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</si>
  <si>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</si>
  <si>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</si>
  <si>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</si>
  <si>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</si>
  <si>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</si>
  <si>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</si>
  <si>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</si>
  <si>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</si>
  <si>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</si>
  <si>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</si>
  <si>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</si>
  <si>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</si>
  <si>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</si>
  <si>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</si>
  <si>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</si>
  <si>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</si>
  <si>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</si>
  <si>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</si>
  <si>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</si>
  <si>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</si>
  <si>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</si>
  <si>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</si>
  <si>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</si>
  <si>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</si>
  <si>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</si>
  <si>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</si>
  <si>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</si>
  <si>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</si>
  <si>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</si>
  <si>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</si>
  <si>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</si>
  <si>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</si>
  <si>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</si>
  <si>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</si>
  <si>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</si>
  <si>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</si>
  <si>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</si>
  <si>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</si>
  <si>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</si>
  <si>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</si>
  <si>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</si>
  <si>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</si>
  <si>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</si>
  <si>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</si>
  <si>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</si>
  <si>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</si>
  <si>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</si>
  <si>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</si>
  <si>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</si>
  <si>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</si>
  <si>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</si>
  <si>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</si>
  <si>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</si>
  <si>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</si>
  <si>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</si>
  <si>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</si>
  <si>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</si>
  <si>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</si>
  <si>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</si>
  <si>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</si>
  <si>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</si>
  <si>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</si>
  <si>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</si>
  <si>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</si>
  <si>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</si>
  <si>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</si>
  <si>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</si>
  <si>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</si>
  <si>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</si>
  <si>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</si>
  <si>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</si>
  <si>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</si>
  <si>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</si>
  <si>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</si>
  <si>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</si>
  <si>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</si>
  <si>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</si>
  <si>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</si>
  <si>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</si>
  <si>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</si>
  <si>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</si>
  <si>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</si>
  <si>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</si>
  <si>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</si>
  <si>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</si>
  <si>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</si>
  <si>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</si>
  <si>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</si>
  <si>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</si>
  <si>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</si>
  <si>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</si>
  <si>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</si>
  <si>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</si>
  <si>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</si>
  <si>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</si>
  <si>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</si>
  <si>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</si>
  <si>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</si>
  <si>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</si>
  <si>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</si>
  <si>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</si>
  <si>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</si>
  <si>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</si>
  <si>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</si>
  <si>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</si>
  <si>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</si>
  <si>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</si>
  <si>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</si>
  <si>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</si>
  <si>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</si>
  <si>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</si>
  <si>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</si>
  <si>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</si>
  <si>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</si>
  <si>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</si>
  <si>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</si>
  <si>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</si>
  <si>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</si>
  <si>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</si>
  <si>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</si>
  <si>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</si>
  <si>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</si>
  <si>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</si>
  <si>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</si>
  <si>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</si>
  <si>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</si>
  <si>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</si>
  <si>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</si>
  <si>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</si>
  <si>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</si>
  <si>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</si>
  <si>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</si>
  <si>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</si>
  <si>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</si>
  <si>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</si>
  <si>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</si>
  <si>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</si>
  <si>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</si>
  <si>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</si>
  <si>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</si>
  <si>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</si>
  <si>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</si>
  <si>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</si>
  <si>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</si>
  <si>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</si>
  <si>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</si>
  <si>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</si>
  <si>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</si>
  <si>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</si>
  <si>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</si>
  <si>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</si>
  <si>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</si>
  <si>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</si>
  <si>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</si>
  <si>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</si>
  <si>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</si>
  <si>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</si>
  <si>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</si>
  <si>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</si>
  <si>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</si>
  <si>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</si>
  <si>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</si>
  <si>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</si>
  <si>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</si>
  <si>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</si>
  <si>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</si>
  <si>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</si>
  <si>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</si>
  <si>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</si>
  <si>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</si>
  <si>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</si>
  <si>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</si>
  <si>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</si>
  <si>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</si>
  <si>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</si>
  <si>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</si>
  <si>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</si>
  <si>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</si>
  <si>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</si>
  <si>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</si>
  <si>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</si>
  <si>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</si>
  <si>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</si>
  <si>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</si>
  <si>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</si>
  <si>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</si>
  <si>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</si>
  <si>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</si>
  <si>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</si>
  <si>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</si>
  <si>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</si>
  <si>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</si>
  <si>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</si>
  <si>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</si>
  <si>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</si>
  <si>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</si>
  <si>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</si>
  <si>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</si>
  <si>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</si>
  <si>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</si>
  <si>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</si>
  <si>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</si>
  <si>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</si>
  <si>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</si>
  <si>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</si>
  <si>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</si>
  <si>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</si>
  <si>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</si>
  <si>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</si>
  <si>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</si>
  <si>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</si>
  <si>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</si>
  <si>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</si>
  <si>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</si>
  <si>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</si>
  <si>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</si>
  <si>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</si>
  <si>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</si>
  <si>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</si>
  <si>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</si>
  <si>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</si>
  <si>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</si>
  <si>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</si>
  <si>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</si>
  <si>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</si>
  <si>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</si>
  <si>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</si>
  <si>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</si>
  <si>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</si>
  <si>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</si>
  <si>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</si>
  <si>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</si>
  <si>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</si>
  <si>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</si>
  <si>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</si>
  <si>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</si>
  <si>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</si>
  <si>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</si>
  <si>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</si>
  <si>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</si>
  <si>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</si>
  <si>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</si>
  <si>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</si>
  <si>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</si>
  <si>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</si>
  <si>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</si>
  <si>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</si>
  <si>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</si>
  <si>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</si>
  <si>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</si>
  <si>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</si>
  <si>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</si>
  <si>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</si>
  <si>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</si>
  <si>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</si>
  <si>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</si>
  <si>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</si>
  <si>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</si>
  <si>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</si>
  <si>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</si>
  <si>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</si>
  <si>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</si>
  <si>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</si>
  <si>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</si>
  <si>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</si>
  <si>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</si>
  <si>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</si>
  <si>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</si>
  <si>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</si>
  <si>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</si>
  <si>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</si>
  <si>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</si>
  <si>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</si>
  <si>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</si>
  <si>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</si>
  <si>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</si>
  <si>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</si>
  <si>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</si>
  <si>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</si>
  <si>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</si>
  <si>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</si>
  <si>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</si>
  <si>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</si>
  <si>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</si>
  <si>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</si>
  <si>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</si>
  <si>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</si>
  <si>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</si>
  <si>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</si>
  <si>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</si>
  <si>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</si>
  <si>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</si>
  <si>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</si>
  <si>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</si>
  <si>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</si>
  <si>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</si>
  <si>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</si>
  <si>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</si>
  <si>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</si>
  <si>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</si>
  <si>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</si>
  <si>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</si>
  <si>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</si>
  <si>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</si>
  <si>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</si>
  <si>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</si>
  <si>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</si>
  <si>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</si>
  <si>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</si>
  <si>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</si>
  <si>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</si>
  <si>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</si>
  <si>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</si>
  <si>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</si>
  <si>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</si>
  <si>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</si>
  <si>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</si>
  <si>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</si>
  <si>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</si>
  <si>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</si>
  <si>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</si>
  <si>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</si>
  <si>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</si>
  <si>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</si>
  <si>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</si>
  <si>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</si>
  <si>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</si>
  <si>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</si>
  <si>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</si>
  <si>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</si>
  <si>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</si>
  <si>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</si>
  <si>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</si>
  <si>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</si>
  <si>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</si>
  <si>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</si>
  <si>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</si>
  <si>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</si>
  <si>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</si>
  <si>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</si>
  <si>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</si>
  <si>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</si>
  <si>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</si>
  <si>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</si>
  <si>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</si>
  <si>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</si>
  <si>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</si>
  <si>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</si>
  <si>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</si>
  <si>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</si>
  <si>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</si>
  <si>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</si>
  <si>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</si>
  <si>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</si>
  <si>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</si>
  <si>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</si>
  <si>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</si>
  <si>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</si>
  <si>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</si>
  <si>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</si>
  <si>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</si>
  <si>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</si>
  <si>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</si>
  <si>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</si>
  <si>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</si>
  <si>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</si>
  <si>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</si>
  <si>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</si>
  <si>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</si>
  <si>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</si>
  <si>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</si>
  <si>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</si>
  <si>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</si>
  <si>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</si>
  <si>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</si>
  <si>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</si>
  <si>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</si>
  <si>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</si>
  <si>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</si>
  <si>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</si>
  <si>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</si>
  <si>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</si>
  <si>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</si>
  <si>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</si>
  <si>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</si>
  <si>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</si>
  <si>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</si>
  <si>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</si>
  <si>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</si>
  <si>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</si>
  <si>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</si>
  <si>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</si>
  <si>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</si>
  <si>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</si>
  <si>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</si>
  <si>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</si>
  <si>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</si>
  <si>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</si>
  <si>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</si>
  <si>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</si>
  <si>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</si>
  <si>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</si>
  <si>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</si>
  <si>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</si>
  <si>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</si>
  <si>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</si>
  <si>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</si>
  <si>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</si>
  <si>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</si>
  <si>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</si>
  <si>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</si>
  <si>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</si>
  <si>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</si>
  <si>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</si>
  <si>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</si>
  <si>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</si>
  <si>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</si>
  <si>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</si>
  <si>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</si>
  <si>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</si>
  <si>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</si>
  <si>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</si>
  <si>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</si>
  <si>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</si>
  <si>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</si>
  <si>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</si>
  <si>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</si>
  <si>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</si>
  <si>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</si>
  <si>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</si>
  <si>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</si>
  <si>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</si>
  <si>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</si>
  <si>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</si>
  <si>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</si>
  <si>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</si>
  <si>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</si>
  <si>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</si>
  <si>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</si>
  <si>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</si>
  <si>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</si>
  <si>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</si>
  <si>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</si>
  <si>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</si>
  <si>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</si>
  <si>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</si>
  <si>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</si>
  <si>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</si>
  <si>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</si>
  <si>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</si>
  <si>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</si>
  <si>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</si>
  <si>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</si>
  <si>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</si>
  <si>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</si>
  <si>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</si>
  <si>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</si>
  <si>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</si>
  <si>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</si>
  <si>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</si>
  <si>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</si>
  <si>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</si>
  <si>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</si>
  <si>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</si>
  <si>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</si>
  <si>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</si>
  <si>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</si>
  <si>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</si>
  <si>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</si>
  <si>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</si>
  <si>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</si>
  <si>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</si>
  <si>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</si>
  <si>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</si>
  <si>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</si>
  <si>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</si>
  <si>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</si>
  <si>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</si>
  <si>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</si>
  <si>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</si>
  <si>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</si>
  <si>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</si>
  <si>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</si>
  <si>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</si>
  <si>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</si>
  <si>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</si>
  <si>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</si>
  <si>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</si>
  <si>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</si>
  <si>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</si>
  <si>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</si>
  <si>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</si>
  <si>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</si>
  <si>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</si>
  <si>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</si>
  <si>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</si>
  <si>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</si>
  <si>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</si>
  <si>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</si>
  <si>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</si>
  <si>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</si>
  <si>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</si>
  <si>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</si>
  <si>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</si>
  <si>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</si>
  <si>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</si>
  <si>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</si>
  <si>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</si>
  <si>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</si>
  <si>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</si>
  <si>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</si>
  <si>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</si>
  <si>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</si>
  <si>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</si>
  <si>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</si>
  <si>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</si>
  <si>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</si>
  <si>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</si>
  <si>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</si>
  <si>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</si>
  <si>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</si>
  <si>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</si>
  <si>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</si>
  <si>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</si>
  <si>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</si>
  <si>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</si>
  <si>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</si>
  <si>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</si>
  <si>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</si>
  <si>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</si>
  <si>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</si>
  <si>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</si>
  <si>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</si>
  <si>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</si>
  <si>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</si>
  <si>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</si>
  <si>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</si>
  <si>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</si>
  <si>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</si>
  <si>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</si>
  <si>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</si>
  <si>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</si>
  <si>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</si>
  <si>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</si>
  <si>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</si>
  <si>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</si>
  <si>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</si>
  <si>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</si>
  <si>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</si>
  <si>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</si>
  <si>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</si>
  <si>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</si>
  <si>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</si>
  <si>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</si>
  <si>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</si>
  <si>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</si>
  <si>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</si>
  <si>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</si>
  <si>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</si>
  <si>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</si>
  <si>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</si>
  <si>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</si>
  <si>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</si>
  <si>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</si>
  <si>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</si>
  <si>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</si>
  <si>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</si>
  <si>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</si>
  <si>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</si>
  <si>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</si>
  <si>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</si>
  <si>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</si>
  <si>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</si>
  <si>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</si>
  <si>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</si>
  <si>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</si>
  <si>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</si>
  <si>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</si>
  <si>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</si>
  <si>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</si>
  <si>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</si>
  <si>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</si>
  <si>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</si>
  <si>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</si>
  <si>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</si>
  <si>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</si>
  <si>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</si>
  <si>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</si>
  <si>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</si>
  <si>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</si>
  <si>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</si>
  <si>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</si>
  <si>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</si>
  <si>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</si>
  <si>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</si>
  <si>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</si>
  <si>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</si>
  <si>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</si>
  <si>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</si>
  <si>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</si>
  <si>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</si>
  <si>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</si>
  <si>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</si>
  <si>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</si>
  <si>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</si>
  <si>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</si>
  <si>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</si>
  <si>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</si>
  <si>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</si>
  <si>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</si>
  <si>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</si>
  <si>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</si>
  <si>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</si>
  <si>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</si>
  <si>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</si>
  <si>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</si>
  <si>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</si>
  <si>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</si>
  <si>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</si>
  <si>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</si>
  <si>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</si>
  <si>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</si>
  <si>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</si>
  <si>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</si>
  <si>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</si>
  <si>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</si>
  <si>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</si>
  <si>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</si>
  <si>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</si>
  <si>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</si>
  <si>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</si>
  <si>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</si>
  <si>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</si>
  <si>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</si>
  <si>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</si>
  <si>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</si>
  <si>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</si>
  <si>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</si>
  <si>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</si>
  <si>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</si>
  <si>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</si>
  <si>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</si>
  <si>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</si>
  <si>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</si>
  <si>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</si>
  <si>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</si>
  <si>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</si>
  <si>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</si>
  <si>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</si>
  <si>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</si>
  <si>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</si>
  <si>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</si>
  <si>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</si>
  <si>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</si>
  <si>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</si>
  <si>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</si>
  <si>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</si>
  <si>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</si>
  <si>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</si>
  <si>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</si>
  <si>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</si>
  <si>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</si>
  <si>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</si>
  <si>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</si>
  <si>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</si>
  <si>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</si>
  <si>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</si>
  <si>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</si>
  <si>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</si>
  <si>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</si>
  <si>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</si>
  <si>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</si>
  <si>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</si>
  <si>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</si>
  <si>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</si>
  <si>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</si>
  <si>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</si>
  <si>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</si>
  <si>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</si>
  <si>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</si>
  <si>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</si>
  <si>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</si>
  <si>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</si>
  <si>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</si>
  <si>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</si>
  <si>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</si>
  <si>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</si>
  <si>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</si>
  <si>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</si>
  <si>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</si>
  <si>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</si>
  <si>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</si>
  <si>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</si>
  <si>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</si>
  <si>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</si>
  <si>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</si>
  <si>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</si>
  <si>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</si>
  <si>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</si>
  <si>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</si>
  <si>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</si>
  <si>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</si>
  <si>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</si>
  <si>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</si>
  <si>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</si>
  <si>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</si>
  <si>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</si>
  <si>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</si>
  <si>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</si>
  <si>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</si>
  <si>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</si>
  <si>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</si>
  <si>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</si>
  <si>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</si>
  <si>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</si>
  <si>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</si>
  <si>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</si>
  <si>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</si>
  <si>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</si>
  <si>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</si>
  <si>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</si>
  <si>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</si>
  <si>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</si>
  <si>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</si>
  <si>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</si>
  <si>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</si>
  <si>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</si>
  <si>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</si>
  <si>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</si>
  <si>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</si>
  <si>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</si>
  <si>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</si>
  <si>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</si>
  <si>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</si>
  <si>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</si>
  <si>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</si>
  <si>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</si>
  <si>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</si>
  <si>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</si>
  <si>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</si>
  <si>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</si>
  <si>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</si>
  <si>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</si>
  <si>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</si>
  <si>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</si>
  <si>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</si>
  <si>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</si>
  <si>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</si>
  <si>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</si>
  <si>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</si>
  <si>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</si>
  <si>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</si>
  <si>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</si>
  <si>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</si>
  <si>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</si>
  <si>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</si>
  <si>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</si>
  <si>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</si>
  <si>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</si>
  <si>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</si>
  <si>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</si>
  <si>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</si>
  <si>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</si>
  <si>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</si>
  <si>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</si>
  <si>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</si>
  <si>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</si>
  <si>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</si>
  <si>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</si>
  <si>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</si>
  <si>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</si>
  <si>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</si>
  <si>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</si>
  <si>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</si>
  <si>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</si>
  <si>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</si>
  <si>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</si>
  <si>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</si>
  <si>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</si>
  <si>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</si>
  <si>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</si>
  <si>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</si>
  <si>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</si>
  <si>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</si>
  <si>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</si>
  <si>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</si>
  <si>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</si>
  <si>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</si>
  <si>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</si>
  <si>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</si>
  <si>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</si>
  <si>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</si>
  <si>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</si>
  <si>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</si>
  <si>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</si>
  <si>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</si>
  <si>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</si>
  <si>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</si>
  <si>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</si>
  <si>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</si>
  <si>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</si>
  <si>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</si>
  <si>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</si>
  <si>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</si>
  <si>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</si>
  <si>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</si>
  <si>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</si>
  <si>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</si>
  <si>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</si>
  <si>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</si>
  <si>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</si>
  <si>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</si>
  <si>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</si>
  <si>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</si>
  <si>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</si>
  <si>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</si>
  <si>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</si>
  <si>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</si>
  <si>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</si>
  <si>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</si>
  <si>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</si>
  <si>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</si>
  <si>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</si>
  <si>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</si>
  <si>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</si>
  <si>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</si>
  <si>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</si>
  <si>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</si>
  <si>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</si>
  <si>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</si>
  <si>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</si>
  <si>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</si>
  <si>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</si>
  <si>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</si>
  <si>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</si>
  <si>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</si>
  <si>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</si>
  <si>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</si>
  <si>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</si>
  <si>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</si>
  <si>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</si>
  <si>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</si>
  <si>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</si>
  <si>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</si>
  <si>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</si>
  <si>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</si>
  <si>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</si>
  <si>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</si>
  <si>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</si>
  <si>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</si>
  <si>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</si>
  <si>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</si>
  <si>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</si>
  <si>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</si>
  <si>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</si>
  <si>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</si>
  <si>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</si>
  <si>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</si>
  <si>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</si>
  <si>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</si>
  <si>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</si>
  <si>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</si>
  <si>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</si>
  <si>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</si>
  <si>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</si>
  <si>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</si>
  <si>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</si>
  <si>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</si>
  <si>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</si>
  <si>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</si>
  <si>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</si>
  <si>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</si>
  <si>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</si>
  <si>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</si>
  <si>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</si>
  <si>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</si>
  <si>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</si>
  <si>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</si>
  <si>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</si>
  <si>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</si>
  <si>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</si>
  <si>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</si>
  <si>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</si>
  <si>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</si>
  <si>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</si>
  <si>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</si>
  <si>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</si>
  <si>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</si>
  <si>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</si>
  <si>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</si>
  <si>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</si>
  <si>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</si>
  <si>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</si>
  <si>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</si>
  <si>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</si>
  <si>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</si>
  <si>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</si>
  <si>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</si>
  <si>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</si>
  <si>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</si>
  <si>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</si>
  <si>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</si>
  <si>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</si>
  <si>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</si>
  <si>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</si>
  <si>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</si>
  <si>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</si>
  <si>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</si>
  <si>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</si>
  <si>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</si>
  <si>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</si>
  <si>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</si>
  <si>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</si>
  <si>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</si>
  <si>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</si>
  <si>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</si>
  <si>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</si>
  <si>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</si>
  <si>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</si>
  <si>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</si>
  <si>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</si>
  <si>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</si>
  <si>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</si>
  <si>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</si>
  <si>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</si>
  <si>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</si>
  <si>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</si>
  <si>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</si>
  <si>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</si>
  <si>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</si>
  <si>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</si>
  <si>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</si>
  <si>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</si>
  <si>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</si>
  <si>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</si>
  <si>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</si>
  <si>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</si>
  <si>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</si>
  <si>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</si>
  <si>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</si>
  <si>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</si>
  <si>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</si>
  <si>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</si>
  <si>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</si>
  <si>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</si>
  <si>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</si>
  <si>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</si>
  <si>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</si>
  <si>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</si>
  <si>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</si>
  <si>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</si>
  <si>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</si>
  <si>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</si>
  <si>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</si>
  <si>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</si>
  <si>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</si>
  <si>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</si>
  <si>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</si>
  <si>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</si>
  <si>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</si>
  <si>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</si>
  <si>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</si>
  <si>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</si>
  <si>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</si>
  <si>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</si>
  <si>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</si>
  <si>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</si>
  <si>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</si>
  <si>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</si>
  <si>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</si>
  <si>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</si>
  <si>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</si>
  <si>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</si>
  <si>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</si>
  <si>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</si>
  <si>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</si>
  <si>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</si>
  <si>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</si>
  <si>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</si>
  <si>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</si>
  <si>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</si>
  <si>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</si>
  <si>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</si>
  <si>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</si>
  <si>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</si>
  <si>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</si>
  <si>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</si>
  <si>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</si>
  <si>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</si>
  <si>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</si>
  <si>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</si>
  <si>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</si>
  <si>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</si>
  <si>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</si>
  <si>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</si>
  <si>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</si>
  <si>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</si>
  <si>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</si>
  <si>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</si>
  <si>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</si>
  <si>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</si>
  <si>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</si>
  <si>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</si>
  <si>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</si>
  <si>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</si>
  <si>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</si>
  <si>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</si>
  <si>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</si>
  <si>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</si>
  <si>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</si>
  <si>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</si>
  <si>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</si>
  <si>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</si>
  <si>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</si>
  <si>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</si>
  <si>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</si>
  <si>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</si>
  <si>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</si>
  <si>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</si>
  <si>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</si>
  <si>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</si>
  <si>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</si>
  <si>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</si>
  <si>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</si>
  <si>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</si>
  <si>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</si>
  <si>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</si>
  <si>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</si>
  <si>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</si>
  <si>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</si>
  <si>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</si>
  <si>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</si>
  <si>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</si>
  <si>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</si>
  <si>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</si>
  <si>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</si>
  <si>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</si>
  <si>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</si>
  <si>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</si>
  <si>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</si>
  <si>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</si>
  <si>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</si>
  <si>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</si>
  <si>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</si>
  <si>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</si>
  <si>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</si>
  <si>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</si>
  <si>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</si>
  <si>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</si>
  <si>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</si>
  <si>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</si>
  <si>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</si>
  <si>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</si>
  <si>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</si>
  <si>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</si>
  <si>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</si>
  <si>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</si>
  <si>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</si>
  <si>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</si>
  <si>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</si>
  <si>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</si>
  <si>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</si>
  <si>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</si>
  <si>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</si>
  <si>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</si>
  <si>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</si>
  <si>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</si>
  <si>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</si>
  <si>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</si>
  <si>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</si>
  <si>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</si>
  <si>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</si>
  <si>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</si>
  <si>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</si>
  <si>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</si>
  <si>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</si>
  <si>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</si>
  <si>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</si>
  <si>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</si>
  <si>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</si>
  <si>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</si>
  <si>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</si>
  <si>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</si>
  <si>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</si>
  <si>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</si>
  <si>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</si>
  <si>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</si>
  <si>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</si>
  <si>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</si>
  <si>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</si>
  <si>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</si>
  <si>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</si>
  <si>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</si>
  <si>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</si>
  <si>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</si>
  <si>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</si>
  <si>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</si>
  <si>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</si>
  <si>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</si>
  <si>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</si>
  <si>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</si>
  <si>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</si>
  <si>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</si>
  <si>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</si>
  <si>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</si>
  <si>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</si>
  <si>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</si>
  <si>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</si>
  <si>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</si>
  <si>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</si>
  <si>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</si>
  <si>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</si>
  <si>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</si>
  <si>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</si>
  <si>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</si>
  <si>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</si>
  <si>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</si>
  <si>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</si>
  <si>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</si>
  <si>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</si>
  <si>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</si>
  <si>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</si>
  <si>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</si>
  <si>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</si>
  <si>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</si>
  <si>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</si>
  <si>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</si>
  <si>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</si>
  <si>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</si>
  <si>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</si>
  <si>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</si>
  <si>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</si>
  <si>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</si>
  <si>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</si>
  <si>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</si>
  <si>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</si>
  <si>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</si>
  <si>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</si>
  <si>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</si>
  <si>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</si>
  <si>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</si>
  <si>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</si>
  <si>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</si>
  <si>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</si>
  <si>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</si>
  <si>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</si>
  <si>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</si>
  <si>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</si>
  <si>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</si>
  <si>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</si>
  <si>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</si>
  <si>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</si>
  <si>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</si>
  <si>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</si>
  <si>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</si>
  <si>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</si>
  <si>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</si>
  <si>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</si>
  <si>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</si>
  <si>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</si>
  <si>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</si>
  <si>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</si>
  <si>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</si>
  <si>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</si>
  <si>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</si>
  <si>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</si>
  <si>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</si>
  <si>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</si>
  <si>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</si>
  <si>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</si>
  <si>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</si>
  <si>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</si>
  <si>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</si>
  <si>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</si>
  <si>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</si>
  <si>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</si>
  <si>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</si>
  <si>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</si>
  <si>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</si>
  <si>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</si>
  <si>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</si>
  <si>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</si>
  <si>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</si>
  <si>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</si>
  <si>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</si>
  <si>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</si>
  <si>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</si>
  <si>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</si>
  <si>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</si>
  <si>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</si>
  <si>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</si>
  <si>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</si>
  <si>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</si>
  <si>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</si>
  <si>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</si>
  <si>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</si>
  <si>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</si>
  <si>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</si>
  <si>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</si>
  <si>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</si>
  <si>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</si>
  <si>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</si>
  <si>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</si>
  <si>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</si>
  <si>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</si>
  <si>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</si>
  <si>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</si>
  <si>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</si>
  <si>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</si>
  <si>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</si>
  <si>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</si>
  <si>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</si>
  <si>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</si>
  <si>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</si>
  <si>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</si>
  <si>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</si>
  <si>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</si>
  <si>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</si>
  <si>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</si>
  <si>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</si>
  <si>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</si>
  <si>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</si>
  <si>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</si>
  <si>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</si>
  <si>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</si>
  <si>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</si>
  <si>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</si>
  <si>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</si>
  <si>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</si>
  <si>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</si>
  <si>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</si>
  <si>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</si>
  <si>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</si>
  <si>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</si>
  <si>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</si>
  <si>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</si>
  <si>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</si>
  <si>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</si>
  <si>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</si>
  <si>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</si>
  <si>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</si>
  <si>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</si>
  <si>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</si>
  <si>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</si>
  <si>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</si>
  <si>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</si>
  <si>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</si>
  <si>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</si>
  <si>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</si>
  <si>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</si>
  <si>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</si>
  <si>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</si>
  <si>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</si>
  <si>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</si>
  <si>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</si>
  <si>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</si>
  <si>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</si>
  <si>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</si>
  <si>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</si>
  <si>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</si>
  <si>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</si>
  <si>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</si>
  <si>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</si>
  <si>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</si>
  <si>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</si>
  <si>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</si>
  <si>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</si>
  <si>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</si>
  <si>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</si>
  <si>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</si>
  <si>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</si>
  <si>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</si>
  <si>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</si>
  <si>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</si>
  <si>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</si>
  <si>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</si>
  <si>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</si>
  <si>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</si>
  <si>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</si>
  <si>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</si>
  <si>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</si>
  <si>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</si>
  <si>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</si>
  <si>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</si>
  <si>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</si>
  <si>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</si>
  <si>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</si>
  <si>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</si>
  <si>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</si>
  <si>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</si>
  <si>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</si>
  <si>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</si>
  <si>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</si>
  <si>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</si>
  <si>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</si>
  <si>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</si>
  <si>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</si>
  <si>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</si>
  <si>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</si>
  <si>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</si>
  <si>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</si>
  <si>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</si>
  <si>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</si>
  <si>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</si>
  <si>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</si>
  <si>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</si>
  <si>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</si>
  <si>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</si>
  <si>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</si>
  <si>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</si>
  <si>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</si>
  <si>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</si>
  <si>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</si>
  <si>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</si>
  <si>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</si>
  <si>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</si>
  <si>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</si>
  <si>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</si>
  <si>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</si>
  <si>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</si>
  <si>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</si>
  <si>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</si>
  <si>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</si>
  <si>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</si>
  <si>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</si>
  <si>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</si>
  <si>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</si>
  <si>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</si>
  <si>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</si>
  <si>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</si>
  <si>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</si>
  <si>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</si>
  <si>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</si>
  <si>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</si>
  <si>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</si>
  <si>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</si>
  <si>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</si>
  <si>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</si>
  <si>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</si>
  <si>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</si>
  <si>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</si>
  <si>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</si>
  <si>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</si>
  <si>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</si>
  <si>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</si>
  <si>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</si>
  <si>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</si>
  <si>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</si>
  <si>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</si>
  <si>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</si>
  <si>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</si>
  <si>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</si>
  <si>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</si>
  <si>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</si>
  <si>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</si>
  <si>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</si>
  <si>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</si>
  <si>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</si>
  <si>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</si>
  <si>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</si>
  <si>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</si>
  <si>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</si>
  <si>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</si>
  <si>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</si>
  <si>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</si>
  <si>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</si>
  <si>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</si>
  <si>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</si>
  <si>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</si>
  <si>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</si>
  <si>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</si>
  <si>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</si>
  <si>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</si>
  <si>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</si>
  <si>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</si>
  <si>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</si>
  <si>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</si>
  <si>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</si>
  <si>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</si>
  <si>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</si>
  <si>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</si>
  <si>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</si>
  <si>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</si>
  <si>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</si>
  <si>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</si>
  <si>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</si>
  <si>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</si>
  <si>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</si>
  <si>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</si>
  <si>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</si>
  <si>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</si>
  <si>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</si>
  <si>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</si>
  <si>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</si>
  <si>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</si>
  <si>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</si>
  <si>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</si>
  <si>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</si>
  <si>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</si>
  <si>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</si>
  <si>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</si>
  <si>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</si>
  <si>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</si>
  <si>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</si>
  <si>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</si>
  <si>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</si>
  <si>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</si>
  <si>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</si>
  <si>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</si>
  <si>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</si>
  <si>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</si>
  <si>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</si>
  <si>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</si>
  <si>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</si>
  <si>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</si>
  <si>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</si>
  <si>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</si>
  <si>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</si>
  <si>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</si>
  <si>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</si>
  <si>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</si>
  <si>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</si>
  <si>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</si>
  <si>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</si>
  <si>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</si>
  <si>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</si>
  <si>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</si>
  <si>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</si>
  <si>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</si>
  <si>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</si>
  <si>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</si>
  <si>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</si>
  <si>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</si>
  <si>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</si>
  <si>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</si>
  <si>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</si>
  <si>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</si>
  <si>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</si>
  <si>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</si>
  <si>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</si>
  <si>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</si>
  <si>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</si>
  <si>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</si>
  <si>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</si>
  <si>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</si>
  <si>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</si>
  <si>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</si>
  <si>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</si>
  <si>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</si>
  <si>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</si>
  <si>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</si>
  <si>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</si>
  <si>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</si>
  <si>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</si>
  <si>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</si>
  <si>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</si>
  <si>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</si>
  <si>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</si>
  <si>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</si>
  <si>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</si>
  <si>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</si>
  <si>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</si>
  <si>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</si>
  <si>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</si>
  <si>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</si>
  <si>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</si>
  <si>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</si>
  <si>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</si>
  <si>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</si>
  <si>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</si>
  <si>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</si>
  <si>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</si>
  <si>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</si>
  <si>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</si>
  <si>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</si>
  <si>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</si>
  <si>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</si>
  <si>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</si>
  <si>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</si>
  <si>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</si>
  <si>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</si>
  <si>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</si>
  <si>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</si>
  <si>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</si>
  <si>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</si>
  <si>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</si>
  <si>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</si>
  <si>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</si>
  <si>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</si>
  <si>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</si>
  <si>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</si>
  <si>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</si>
  <si>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</si>
  <si>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</si>
  <si>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</si>
  <si>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</si>
  <si>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</si>
  <si>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</si>
  <si>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</si>
  <si>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</si>
  <si>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</si>
  <si>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</si>
  <si>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</si>
  <si>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</si>
  <si>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</si>
  <si>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</si>
  <si>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</si>
  <si>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</si>
  <si>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</si>
  <si>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</si>
  <si>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</si>
  <si>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</si>
  <si>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</si>
  <si>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</si>
  <si>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</si>
  <si>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</si>
  <si>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</si>
  <si>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</si>
  <si>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</si>
  <si>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</si>
  <si>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</si>
  <si>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</si>
  <si>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</si>
  <si>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</si>
  <si>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</si>
  <si>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</si>
  <si>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</si>
  <si>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</si>
  <si>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</si>
  <si>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</si>
  <si>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</si>
  <si>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</si>
  <si>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</si>
  <si>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</si>
  <si>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</si>
  <si>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</si>
  <si>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</si>
  <si>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</si>
  <si>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</si>
  <si>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</si>
  <si>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</si>
  <si>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</si>
  <si>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</si>
  <si>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</si>
  <si>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</si>
  <si>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</si>
  <si>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</si>
  <si>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</si>
  <si>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</si>
  <si>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</si>
  <si>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</si>
  <si>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</si>
  <si>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</si>
  <si>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</si>
  <si>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</si>
  <si>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</si>
  <si>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</si>
  <si>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</si>
  <si>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</si>
  <si>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</si>
  <si>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</si>
  <si>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</si>
  <si>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</si>
  <si>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</si>
  <si>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</si>
  <si>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</si>
  <si>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</si>
  <si>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</si>
  <si>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</si>
  <si>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</si>
  <si>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</si>
  <si>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</si>
  <si>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</si>
  <si>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</si>
  <si>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</si>
  <si>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</si>
  <si>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</si>
  <si>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</si>
  <si>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</si>
  <si>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</si>
  <si>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</si>
  <si>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</si>
  <si>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</si>
  <si>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</si>
  <si>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</si>
  <si>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</si>
  <si>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</si>
  <si>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</si>
  <si>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</si>
  <si>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</si>
  <si>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</si>
  <si>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</si>
  <si>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</si>
  <si>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</si>
  <si>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</si>
  <si>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</si>
  <si>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</si>
  <si>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</si>
  <si>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</si>
  <si>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</si>
  <si>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</si>
  <si>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</si>
  <si>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</si>
  <si>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</si>
  <si>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</si>
  <si>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</si>
  <si>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</si>
  <si>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</si>
  <si>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</si>
  <si>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</si>
  <si>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</si>
  <si>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</si>
  <si>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</si>
  <si>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</si>
  <si>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</si>
  <si>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</si>
  <si>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</si>
  <si>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</si>
  <si>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</si>
  <si>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</si>
  <si>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</si>
  <si>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</si>
  <si>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</si>
  <si>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</si>
  <si>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</si>
  <si>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</si>
  <si>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</si>
  <si>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</si>
  <si>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</si>
  <si>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</si>
  <si>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</si>
  <si>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</si>
  <si>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</si>
  <si>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</si>
  <si>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</si>
  <si>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</si>
  <si>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</si>
  <si>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</si>
  <si>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</si>
  <si>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</si>
  <si>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</si>
  <si>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</si>
  <si>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</si>
  <si>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</si>
  <si>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</si>
  <si>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</si>
  <si>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</si>
  <si>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</si>
  <si>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</si>
  <si>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</si>
  <si>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</si>
  <si>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</si>
  <si>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</si>
  <si>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</si>
  <si>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</si>
  <si>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</si>
  <si>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</si>
  <si>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</si>
  <si>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</si>
  <si>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</si>
  <si>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</si>
  <si>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</si>
  <si>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</si>
  <si>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</si>
  <si>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</si>
  <si>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</si>
  <si>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</si>
  <si>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</si>
  <si>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</si>
  <si>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</si>
  <si>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</si>
  <si>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</si>
  <si>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</si>
  <si>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</si>
  <si>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</si>
  <si>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</si>
  <si>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</si>
  <si>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</si>
  <si>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</si>
  <si>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</si>
  <si>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</si>
  <si>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</si>
  <si>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</si>
  <si>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</si>
  <si>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</si>
  <si>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</si>
  <si>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</si>
  <si>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</si>
  <si>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</si>
  <si>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</si>
  <si>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</si>
  <si>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</si>
  <si>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</si>
  <si>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</si>
  <si>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</si>
  <si>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</si>
  <si>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</si>
  <si>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</si>
  <si>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</si>
  <si>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</si>
  <si>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</si>
  <si>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</si>
  <si>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</si>
  <si>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</si>
  <si>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</si>
  <si>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</si>
  <si>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</si>
  <si>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</si>
  <si>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</si>
  <si>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</si>
  <si>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</si>
  <si>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</si>
  <si>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</si>
  <si>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</si>
  <si>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</si>
  <si>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</si>
  <si>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</si>
  <si>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</si>
  <si>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</si>
  <si>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</si>
  <si>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</si>
  <si>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</si>
  <si>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</si>
  <si>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</si>
  <si>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</si>
  <si>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</si>
  <si>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</si>
  <si>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</si>
  <si>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</si>
  <si>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</si>
  <si>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</si>
  <si>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</si>
  <si>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</si>
  <si>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</si>
  <si>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</si>
  <si>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</si>
  <si>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</si>
  <si>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</si>
  <si>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</si>
  <si>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</si>
  <si>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</si>
  <si>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</si>
  <si>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</si>
  <si>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</si>
  <si>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</si>
  <si>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</si>
  <si>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</si>
  <si>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</si>
  <si>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</si>
  <si>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</si>
  <si>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</si>
  <si>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</si>
  <si>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</si>
  <si>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</si>
  <si>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</si>
  <si>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</si>
  <si>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</si>
  <si>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</si>
  <si>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</si>
  <si>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</si>
  <si>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</si>
  <si>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</si>
  <si>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</si>
  <si>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</si>
  <si>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</si>
  <si>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</si>
  <si>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</si>
  <si>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</si>
  <si>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</si>
  <si>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</si>
  <si>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</si>
  <si>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</si>
  <si>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</si>
  <si>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</si>
  <si>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</si>
  <si>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</si>
  <si>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</si>
  <si>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</si>
  <si>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</si>
  <si>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</si>
  <si>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</si>
  <si>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</si>
  <si>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</si>
  <si>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</si>
  <si>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</si>
  <si>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</si>
  <si>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</si>
  <si>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</si>
  <si>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</si>
  <si>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</si>
  <si>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</si>
  <si>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</si>
  <si>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</si>
  <si>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</si>
  <si>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</si>
  <si>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</si>
  <si>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</si>
  <si>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</si>
  <si>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</si>
  <si>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</si>
  <si>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</si>
  <si>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</si>
  <si>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</si>
  <si>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</si>
  <si>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</si>
  <si>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</si>
  <si>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</si>
  <si>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</si>
  <si>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</si>
  <si>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</si>
  <si>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</si>
  <si>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</si>
  <si>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</si>
  <si>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</si>
  <si>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</si>
  <si>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</si>
  <si>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</si>
  <si>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</si>
  <si>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</si>
  <si>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</si>
  <si>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</si>
  <si>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</si>
  <si>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</si>
  <si>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</si>
  <si>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</si>
  <si>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</si>
  <si>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</si>
  <si>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</si>
  <si>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</si>
  <si>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</si>
  <si>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</si>
  <si>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</si>
  <si>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</si>
  <si>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</si>
  <si>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</si>
  <si>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</si>
  <si>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</si>
  <si>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</si>
  <si>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</si>
  <si>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</si>
  <si>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</si>
  <si>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</si>
  <si>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</si>
  <si>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</si>
  <si>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</si>
  <si>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</si>
  <si>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</si>
  <si>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</si>
  <si>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</si>
  <si>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</si>
  <si>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</si>
  <si>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</si>
  <si>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</si>
  <si>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</si>
  <si>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</si>
  <si>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</si>
  <si>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</si>
  <si>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</si>
  <si>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</si>
  <si>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</si>
  <si>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</si>
  <si>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</si>
  <si>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</si>
  <si>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</si>
  <si>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</si>
  <si>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</si>
  <si>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</si>
  <si>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</si>
  <si>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</si>
  <si>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</si>
  <si>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</si>
  <si>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</si>
  <si>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</si>
  <si>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</si>
  <si>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</si>
  <si>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</si>
  <si>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</si>
  <si>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</si>
  <si>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</si>
  <si>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</si>
  <si>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</si>
  <si>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</si>
  <si>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</si>
  <si>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</si>
  <si>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</si>
  <si>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</si>
  <si>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</si>
  <si>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</si>
  <si>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</si>
  <si>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</si>
  <si>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</si>
  <si>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</si>
  <si>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</si>
  <si>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</si>
  <si>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</si>
  <si>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</si>
  <si>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</si>
  <si>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</si>
  <si>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</si>
  <si>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</si>
  <si>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</si>
  <si>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</si>
  <si>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</si>
  <si>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</si>
  <si>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</si>
  <si>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</si>
  <si>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</si>
  <si>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</si>
  <si>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</si>
  <si>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</si>
  <si>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</si>
  <si>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</si>
  <si>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</si>
  <si>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</si>
  <si>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</si>
  <si>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</si>
  <si>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</si>
  <si>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</si>
  <si>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</si>
  <si>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</si>
  <si>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</si>
  <si>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</si>
  <si>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</si>
  <si>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</si>
  <si>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</si>
  <si>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</si>
  <si>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</si>
  <si>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</si>
  <si>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</si>
  <si>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</si>
  <si>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</si>
  <si>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</si>
  <si>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</si>
  <si>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</si>
  <si>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</si>
  <si>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</si>
  <si>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</si>
  <si>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</si>
  <si>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</si>
  <si>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</si>
  <si>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</si>
  <si>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</si>
  <si>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</si>
  <si>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</si>
  <si>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</si>
  <si>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</si>
  <si>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</si>
  <si>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</si>
  <si>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</si>
  <si>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</si>
  <si>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</si>
  <si>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</si>
  <si>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</si>
  <si>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</si>
  <si>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</si>
  <si>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</si>
  <si>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</si>
  <si>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</si>
  <si>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</si>
  <si>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</si>
  <si>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</si>
  <si>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</si>
  <si>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</si>
  <si>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</si>
  <si>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</si>
  <si>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</si>
  <si>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</si>
  <si>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</si>
  <si>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</si>
  <si>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</si>
  <si>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</si>
  <si>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</si>
  <si>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</si>
  <si>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</si>
  <si>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</si>
  <si>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</si>
  <si>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</si>
  <si>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</si>
  <si>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</si>
  <si>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</si>
  <si>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</si>
  <si>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</si>
  <si>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</si>
  <si>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</si>
  <si>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</si>
  <si>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</si>
  <si>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</si>
  <si>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</si>
  <si>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</si>
  <si>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</si>
  <si>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</si>
  <si>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</si>
  <si>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</si>
  <si>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</si>
  <si>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</si>
  <si>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</si>
  <si>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</si>
  <si>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</si>
  <si>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</si>
  <si>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</si>
  <si>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</si>
  <si>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</si>
  <si>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</si>
  <si>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</si>
  <si>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</si>
  <si>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</si>
  <si>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</si>
  <si>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</si>
  <si>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</si>
  <si>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</si>
  <si>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</si>
  <si>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</si>
  <si>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</si>
  <si>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</si>
  <si>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</si>
  <si>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</si>
  <si>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</si>
  <si>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</si>
  <si>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</si>
  <si>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</si>
  <si>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</si>
  <si>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</si>
  <si>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</si>
  <si>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</si>
  <si>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</si>
  <si>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</si>
  <si>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</si>
  <si>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</si>
  <si>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</si>
  <si>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</si>
  <si>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</si>
  <si>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</si>
  <si>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</si>
  <si>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</si>
  <si>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</si>
  <si>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</si>
  <si>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</si>
  <si>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</si>
  <si>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</si>
  <si>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</si>
  <si>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</si>
  <si>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</si>
  <si>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</si>
  <si>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</si>
  <si>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</si>
  <si>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</si>
  <si>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</si>
  <si>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</si>
  <si>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</si>
  <si>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</si>
  <si>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</si>
  <si>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</si>
  <si>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</si>
  <si>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</si>
  <si>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</si>
  <si>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</si>
  <si>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</si>
  <si>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</si>
  <si>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</si>
  <si>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</si>
  <si>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</si>
  <si>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</si>
  <si>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</si>
  <si>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</si>
  <si>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</si>
  <si>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</si>
  <si>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</si>
  <si>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</si>
  <si>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</si>
  <si>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</si>
  <si>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</si>
  <si>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</si>
  <si>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</si>
  <si>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</si>
  <si>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</si>
  <si>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</si>
  <si>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</si>
  <si>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</si>
  <si>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</si>
  <si>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</si>
  <si>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</si>
  <si>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</si>
  <si>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</si>
  <si>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</si>
  <si>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</si>
  <si>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</si>
  <si>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</si>
  <si>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</si>
  <si>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</si>
  <si>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</si>
  <si>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</si>
  <si>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</si>
  <si>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</si>
  <si>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</si>
  <si>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</si>
  <si>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</si>
  <si>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</si>
  <si>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</si>
  <si>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</si>
  <si>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</si>
  <si>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</si>
  <si>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</si>
  <si>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</si>
  <si>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</si>
  <si>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</si>
  <si>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</si>
  <si>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</si>
  <si>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</si>
  <si>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</si>
  <si>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</si>
  <si>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</si>
  <si>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</si>
  <si>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</si>
  <si>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</si>
  <si>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</si>
  <si>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</si>
  <si>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</si>
  <si>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</si>
  <si>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</si>
  <si>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</si>
  <si>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</si>
  <si>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</si>
  <si>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</si>
  <si>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</si>
  <si>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</si>
  <si>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</si>
  <si>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</si>
  <si>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</si>
  <si>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</si>
  <si>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</si>
  <si>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</si>
  <si>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</si>
  <si>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</si>
  <si>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</si>
  <si>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</si>
  <si>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</si>
  <si>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</si>
  <si>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</si>
  <si>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</si>
  <si>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</si>
  <si>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</si>
  <si>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</si>
  <si>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</si>
  <si>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</si>
  <si>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</si>
  <si>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</si>
  <si>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</si>
  <si>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</si>
  <si>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</si>
  <si>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</si>
  <si>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</si>
  <si>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</si>
  <si>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</si>
  <si>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</si>
  <si>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</si>
  <si>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</si>
  <si>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</si>
  <si>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</si>
  <si>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</si>
  <si>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</si>
  <si>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</si>
  <si>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</si>
  <si>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</si>
  <si>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</si>
  <si>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</si>
  <si>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</si>
  <si>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</si>
  <si>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</si>
  <si>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</si>
  <si>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</si>
  <si>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</si>
  <si>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</si>
  <si>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</si>
  <si>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</si>
  <si>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</si>
  <si>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</si>
  <si>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</si>
  <si>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</si>
  <si>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</si>
  <si>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</si>
  <si>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</si>
  <si>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</si>
  <si>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</si>
  <si>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</si>
  <si>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</si>
  <si>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</si>
  <si>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</si>
  <si>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</si>
  <si>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</si>
  <si>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</si>
  <si>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</si>
  <si>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</si>
  <si>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</si>
  <si>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</si>
  <si>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</si>
  <si>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</si>
  <si>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</si>
  <si>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</si>
  <si>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</si>
  <si>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</si>
  <si>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</si>
  <si>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</si>
  <si>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</si>
  <si>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</si>
  <si>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</si>
  <si>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</si>
  <si>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</si>
  <si>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</si>
  <si>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</si>
  <si>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</si>
  <si>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</si>
  <si>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</si>
  <si>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</si>
  <si>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</si>
  <si>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</si>
  <si>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</si>
  <si>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</si>
  <si>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</si>
  <si>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</si>
  <si>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</si>
  <si>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</si>
  <si>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</si>
  <si>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</si>
  <si>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</si>
  <si>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</si>
  <si>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</si>
  <si>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</si>
  <si>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</si>
  <si>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</si>
  <si>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</si>
  <si>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</si>
  <si>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</si>
  <si>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</si>
  <si>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</si>
  <si>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</si>
  <si>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</si>
  <si>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</si>
  <si>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</si>
  <si>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</si>
  <si>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</si>
  <si>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</si>
  <si>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</si>
  <si>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</si>
  <si>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</si>
  <si>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</si>
  <si>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</si>
  <si>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</si>
  <si>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</si>
  <si>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</si>
  <si>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</si>
  <si>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</si>
  <si>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</si>
  <si>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</si>
  <si>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</si>
  <si>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</si>
  <si>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</si>
  <si>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</si>
  <si>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</si>
  <si>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</si>
  <si>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</si>
  <si>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</si>
  <si>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</si>
  <si>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</si>
  <si>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</si>
  <si>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</si>
  <si>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</si>
  <si>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</si>
  <si>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</si>
  <si>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</si>
  <si>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</si>
  <si>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</si>
  <si>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</si>
  <si>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</si>
  <si>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</si>
  <si>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</si>
  <si>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</si>
  <si>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</si>
  <si>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</si>
  <si>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</si>
  <si>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</si>
  <si>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</si>
  <si>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</si>
  <si>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</si>
  <si>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</si>
  <si>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</si>
  <si>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</si>
  <si>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</si>
  <si>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</si>
  <si>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</si>
  <si>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</si>
  <si>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</si>
  <si>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</si>
  <si>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</si>
  <si>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</si>
  <si>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</si>
  <si>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</si>
  <si>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</si>
  <si>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</si>
  <si>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</si>
  <si>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</si>
  <si>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</si>
  <si>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</si>
  <si>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</si>
  <si>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</si>
  <si>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</si>
  <si>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</si>
  <si>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</si>
  <si>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</si>
  <si>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</si>
  <si>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</si>
  <si>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</si>
  <si>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</si>
  <si>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</si>
  <si>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</si>
  <si>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</si>
  <si>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</si>
  <si>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</si>
  <si>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</si>
  <si>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</si>
  <si>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</si>
  <si>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</si>
  <si>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</si>
  <si>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</si>
  <si>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</si>
  <si>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</si>
  <si>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</si>
  <si>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</si>
  <si>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</si>
  <si>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</si>
  <si>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</si>
  <si>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</si>
  <si>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</si>
  <si>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</si>
  <si>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</si>
  <si>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</si>
  <si>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</si>
  <si>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</si>
  <si>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</si>
  <si>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</si>
  <si>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</si>
  <si>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</si>
  <si>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</si>
  <si>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</si>
  <si>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</si>
  <si>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</si>
  <si>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</si>
  <si>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</si>
  <si>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</si>
  <si>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</si>
  <si>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</si>
  <si>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</si>
  <si>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</si>
  <si>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</si>
  <si>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</si>
  <si>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</si>
  <si>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</si>
  <si>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</si>
  <si>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</si>
  <si>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</si>
  <si>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</si>
  <si>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</si>
  <si>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</si>
  <si>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</si>
  <si>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</si>
  <si>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</si>
  <si>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</si>
  <si>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</si>
  <si>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</si>
  <si>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</si>
  <si>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</si>
  <si>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</si>
  <si>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</si>
  <si>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</si>
  <si>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</si>
  <si>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</si>
  <si>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</si>
  <si>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</si>
  <si>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</si>
  <si>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</si>
  <si>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</si>
  <si>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</si>
  <si>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</si>
  <si>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</si>
  <si>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</si>
  <si>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</si>
  <si>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</si>
  <si>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</si>
  <si>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</si>
  <si>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</si>
  <si>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</si>
  <si>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</si>
  <si>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</si>
  <si>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</si>
  <si>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</si>
  <si>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</si>
  <si>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</si>
  <si>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</si>
  <si>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</si>
  <si>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</si>
  <si>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</si>
  <si>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</si>
  <si>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</si>
  <si>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</si>
  <si>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</si>
  <si>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</si>
  <si>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</si>
  <si>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</si>
  <si>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</si>
  <si>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</si>
  <si>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</si>
  <si>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</si>
  <si>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</si>
  <si>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</si>
  <si>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</si>
  <si>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</si>
  <si>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</si>
  <si>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</si>
  <si>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</si>
  <si>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</si>
  <si>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</si>
  <si>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</si>
  <si>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</si>
  <si>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</si>
  <si>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</si>
  <si>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</si>
  <si>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</si>
  <si>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</si>
  <si>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</si>
  <si>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</si>
  <si>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</si>
  <si>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</si>
  <si>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</si>
  <si>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</si>
  <si>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</si>
  <si>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</si>
  <si>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</si>
  <si>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</si>
  <si>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</si>
  <si>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</si>
  <si>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</si>
  <si>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</si>
  <si>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</si>
  <si>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</si>
  <si>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</si>
  <si>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</si>
  <si>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</si>
  <si>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</si>
  <si>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</si>
  <si>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</si>
  <si>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</si>
  <si>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</si>
  <si>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</si>
  <si>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</si>
  <si>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</si>
  <si>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</si>
  <si>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</si>
  <si>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</si>
  <si>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</si>
  <si>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</si>
  <si>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</si>
  <si>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</si>
  <si>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</si>
  <si>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</si>
  <si>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</si>
  <si>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</si>
  <si>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</si>
  <si>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</si>
  <si>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</si>
  <si>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</si>
  <si>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</si>
  <si>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</si>
  <si>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</si>
  <si>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</si>
  <si>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</si>
  <si>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</si>
  <si>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</si>
  <si>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</si>
  <si>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</si>
  <si>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</si>
  <si>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</si>
  <si>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</si>
  <si>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</si>
  <si>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</si>
  <si>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</si>
  <si>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</si>
  <si>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</si>
  <si>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</si>
  <si>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</si>
  <si>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</si>
  <si>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</si>
  <si>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</si>
  <si>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</si>
  <si>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</si>
  <si>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</si>
  <si>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</si>
  <si>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</si>
  <si>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</si>
  <si>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</si>
  <si>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</si>
  <si>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</si>
  <si>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</si>
  <si>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</si>
  <si>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</si>
  <si>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</si>
  <si>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</si>
  <si>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</si>
  <si>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</si>
  <si>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</si>
  <si>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</si>
  <si>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</si>
  <si>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</si>
  <si>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</si>
  <si>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</si>
  <si>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</si>
  <si>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</si>
  <si>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</si>
  <si>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</si>
  <si>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</si>
  <si>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</si>
  <si>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</si>
  <si>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</si>
  <si>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</si>
  <si>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</si>
  <si>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</si>
  <si>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</si>
  <si>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</si>
  <si>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</si>
  <si>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</si>
  <si>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</si>
  <si>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</si>
  <si>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</si>
  <si>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</si>
  <si>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</si>
  <si>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</si>
  <si>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</si>
  <si>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</si>
  <si>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</si>
  <si>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</si>
  <si>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</si>
  <si>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</si>
  <si>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</si>
  <si>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</si>
  <si>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</si>
  <si>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</si>
  <si>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</si>
  <si>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</si>
  <si>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</si>
  <si>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</si>
  <si>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</si>
  <si>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</si>
  <si>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</si>
  <si>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</si>
  <si>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</si>
  <si>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</si>
  <si>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</si>
  <si>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</si>
  <si>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</si>
  <si>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</si>
  <si>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</si>
  <si>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</si>
  <si>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</si>
  <si>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</si>
  <si>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</si>
  <si>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</si>
  <si>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</si>
  <si>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</si>
  <si>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</si>
  <si>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</si>
  <si>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</si>
  <si>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</si>
  <si>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</si>
  <si>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</si>
  <si>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</si>
  <si>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</si>
  <si>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</si>
  <si>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</si>
  <si>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</si>
  <si>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</si>
  <si>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</si>
  <si>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</si>
  <si>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</si>
  <si>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</si>
  <si>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</si>
  <si>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</si>
  <si>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</si>
  <si>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</si>
  <si>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</si>
  <si>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</si>
  <si>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</si>
  <si>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</si>
  <si>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</si>
  <si>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</si>
  <si>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</si>
  <si>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</si>
  <si>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</si>
  <si>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</si>
  <si>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</si>
  <si>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</si>
  <si>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</si>
  <si>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</si>
  <si>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</si>
  <si>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</si>
  <si>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</si>
  <si>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</si>
  <si>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</si>
  <si>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</si>
  <si>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</si>
  <si>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</si>
  <si>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</si>
  <si>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</si>
  <si>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</si>
  <si>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</si>
  <si>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</si>
  <si>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</si>
  <si>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</si>
  <si>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</si>
  <si>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</si>
  <si>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</si>
  <si>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</si>
  <si>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</si>
  <si>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</si>
  <si>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</si>
  <si>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</si>
  <si>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</si>
  <si>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</si>
  <si>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</si>
  <si>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</si>
  <si>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</si>
  <si>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</si>
  <si>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</si>
  <si>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</si>
  <si>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</si>
  <si>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</si>
  <si>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</si>
  <si>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</si>
  <si>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</si>
  <si>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</si>
  <si>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</si>
  <si>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</si>
  <si>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</si>
  <si>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</si>
  <si>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</si>
  <si>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</si>
  <si>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</si>
  <si>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</si>
  <si>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</si>
  <si>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</si>
  <si>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</si>
  <si>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</si>
  <si>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</si>
  <si>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</si>
  <si>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</si>
  <si>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</si>
  <si>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</si>
  <si>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</si>
  <si>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</si>
  <si>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</si>
  <si>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</si>
  <si>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</si>
  <si>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</si>
  <si>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</si>
  <si>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</si>
  <si>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</si>
  <si>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</si>
  <si>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</si>
  <si>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</si>
  <si>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</si>
  <si>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</si>
  <si>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</si>
  <si>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</si>
  <si>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</si>
  <si>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</si>
  <si>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</si>
  <si>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</si>
  <si>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</si>
  <si>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</si>
  <si>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</si>
  <si>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</si>
  <si>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</si>
  <si>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</si>
  <si>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</si>
  <si>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</si>
  <si>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</si>
  <si>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</si>
  <si>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</si>
  <si>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</si>
  <si>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</si>
  <si>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</si>
  <si>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</si>
  <si>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</si>
  <si>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</si>
  <si>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</si>
  <si>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</si>
  <si>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</si>
  <si>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</si>
  <si>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</si>
  <si>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</si>
  <si>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</si>
  <si>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</si>
  <si>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</si>
  <si>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</si>
  <si>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</si>
  <si>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</si>
  <si>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</si>
  <si>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</si>
  <si>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</si>
  <si>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</si>
  <si>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</si>
  <si>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</si>
  <si>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</si>
  <si>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</si>
  <si>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</si>
  <si>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</si>
  <si>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</si>
  <si>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</si>
  <si>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</si>
  <si>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</si>
  <si>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</si>
  <si>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</si>
  <si>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</si>
  <si>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</si>
  <si>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</si>
  <si>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</si>
  <si>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</si>
  <si>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</si>
  <si>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</si>
  <si>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</si>
  <si>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</si>
  <si>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</si>
  <si>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</si>
  <si>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</si>
  <si>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</si>
  <si>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</si>
  <si>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</si>
  <si>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</si>
  <si>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</si>
  <si>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</si>
  <si>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</si>
  <si>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</si>
  <si>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</si>
  <si>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</si>
  <si>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</si>
  <si>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</si>
  <si>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</si>
  <si>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</si>
  <si>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</si>
  <si>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</si>
  <si>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</si>
  <si>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</si>
  <si>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</si>
  <si>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</si>
  <si>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</si>
  <si>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</si>
  <si>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</si>
  <si>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</si>
  <si>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</si>
  <si>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</si>
  <si>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</si>
  <si>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</si>
  <si>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</si>
  <si>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</si>
  <si>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</si>
  <si>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</si>
  <si>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</si>
  <si>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</si>
  <si>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</si>
  <si>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</si>
  <si>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</si>
  <si>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</si>
  <si>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</si>
  <si>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</si>
  <si>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</si>
  <si>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</si>
  <si>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</si>
  <si>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</si>
  <si>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</si>
  <si>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</si>
  <si>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</si>
  <si>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</si>
  <si>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</si>
  <si>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</si>
  <si>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</si>
  <si>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</si>
  <si>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</si>
  <si>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</si>
  <si>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</si>
  <si>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</si>
  <si>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</si>
  <si>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</si>
  <si>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</si>
  <si>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</si>
  <si>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</si>
  <si>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</si>
  <si>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</si>
  <si>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</si>
  <si>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</si>
  <si>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</si>
  <si>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</si>
  <si>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</si>
  <si>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</si>
  <si>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</si>
  <si>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</si>
  <si>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</si>
  <si>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</si>
  <si>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</si>
  <si>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</si>
  <si>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</si>
  <si>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</si>
  <si>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</si>
  <si>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</si>
  <si>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</si>
  <si>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</si>
  <si>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</si>
  <si>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</si>
  <si>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</si>
  <si>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</si>
  <si>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</si>
  <si>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</si>
  <si>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</si>
  <si>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</si>
  <si>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</si>
  <si>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</si>
  <si>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</si>
  <si>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</si>
  <si>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</si>
  <si>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</si>
  <si>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</si>
  <si>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</si>
  <si>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</si>
  <si>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</si>
  <si>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</si>
  <si>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</si>
  <si>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</si>
  <si>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</si>
  <si>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</si>
  <si>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</si>
  <si>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</si>
  <si>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</si>
  <si>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</si>
  <si>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</si>
  <si>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</si>
  <si>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</si>
  <si>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</si>
  <si>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</si>
  <si>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</si>
  <si>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</si>
  <si>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</si>
  <si>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</si>
  <si>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</si>
  <si>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</si>
  <si>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</si>
  <si>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</si>
  <si>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</si>
  <si>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</si>
  <si>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</si>
  <si>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</si>
  <si>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</si>
  <si>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</si>
  <si>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</si>
  <si>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</si>
  <si>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</si>
  <si>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</si>
  <si>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</si>
  <si>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</si>
  <si>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</si>
  <si>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</si>
  <si>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</si>
  <si>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</si>
  <si>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</si>
  <si>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</si>
  <si>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</si>
  <si>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</si>
  <si>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</si>
  <si>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</si>
  <si>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</si>
  <si>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</si>
  <si>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</si>
  <si>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</si>
  <si>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</si>
  <si>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</si>
  <si>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</si>
  <si>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</si>
  <si>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</si>
  <si>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</si>
  <si>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</si>
  <si>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</si>
  <si>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</si>
  <si>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</si>
  <si>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</si>
  <si>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</si>
  <si>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</si>
  <si>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</si>
  <si>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</si>
  <si>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</si>
  <si>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</si>
  <si>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</si>
  <si>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</si>
  <si>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</si>
  <si>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</si>
  <si>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</si>
  <si>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</si>
  <si>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</si>
  <si>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</si>
  <si>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</si>
  <si>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</si>
  <si>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</si>
  <si>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</si>
  <si>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</si>
  <si>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</si>
  <si>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</si>
  <si>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</si>
  <si>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</si>
  <si>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</si>
  <si>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</si>
  <si>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</si>
  <si>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</si>
  <si>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</si>
  <si>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</si>
  <si>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</si>
  <si>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</si>
  <si>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</si>
  <si>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</si>
  <si>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</si>
  <si>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</si>
  <si>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</si>
  <si>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</si>
  <si>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</si>
  <si>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</si>
  <si>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</si>
  <si>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</si>
  <si>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</si>
  <si>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</si>
  <si>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</si>
  <si>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</si>
  <si>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</si>
  <si>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</si>
  <si>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</si>
  <si>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</si>
  <si>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</si>
  <si>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</si>
  <si>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</si>
  <si>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</si>
  <si>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</si>
  <si>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</si>
  <si>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</si>
  <si>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</si>
  <si>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</si>
  <si>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</si>
  <si>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</si>
  <si>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</si>
  <si>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</si>
  <si>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</si>
  <si>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</si>
  <si>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</si>
  <si>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</si>
  <si>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</si>
  <si>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</si>
  <si>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</si>
  <si>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</si>
  <si>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</si>
  <si>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</si>
  <si>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</si>
  <si>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</si>
  <si>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</si>
  <si>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</si>
  <si>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</si>
  <si>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</si>
  <si>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</si>
  <si>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</si>
  <si>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</si>
  <si>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</si>
  <si>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</si>
  <si>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</si>
  <si>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</si>
  <si>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</si>
  <si>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</si>
  <si>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</si>
  <si>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</si>
  <si>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</si>
  <si>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</si>
  <si>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</si>
  <si>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</si>
  <si>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</si>
  <si>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</si>
  <si>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</si>
  <si>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</si>
  <si>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</si>
  <si>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</si>
  <si>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</si>
  <si>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</si>
  <si>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</si>
  <si>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</si>
  <si>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</si>
  <si>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</si>
  <si>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</si>
  <si>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</si>
  <si>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</si>
  <si>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</si>
  <si>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</si>
  <si>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</si>
  <si>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</si>
  <si>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</si>
  <si>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</si>
  <si>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</si>
  <si>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</si>
  <si>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</si>
  <si>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</si>
  <si>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</si>
  <si>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</si>
  <si>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</si>
  <si>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</si>
  <si>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</si>
  <si>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</si>
  <si>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</si>
  <si>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</si>
  <si>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</si>
  <si>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</si>
  <si>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</si>
  <si>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</si>
  <si>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</si>
  <si>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</si>
  <si>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</si>
  <si>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</si>
  <si>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</si>
  <si>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</si>
  <si>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</si>
  <si>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</si>
  <si>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</si>
  <si>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</si>
  <si>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</si>
  <si>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</si>
  <si>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</si>
  <si>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</si>
  <si>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</si>
  <si>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</si>
  <si>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</si>
  <si>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</si>
  <si>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</si>
  <si>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</si>
  <si>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</si>
  <si>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</si>
  <si>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</si>
  <si>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</si>
  <si>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</si>
  <si>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</si>
  <si>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</si>
  <si>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</si>
  <si>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</si>
  <si>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</si>
  <si>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</si>
  <si>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</si>
  <si>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</si>
  <si>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</si>
  <si>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</si>
  <si>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</si>
  <si>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</si>
  <si>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</si>
  <si>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</si>
  <si>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</si>
  <si>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</si>
  <si>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</si>
  <si>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</si>
  <si>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</si>
  <si>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</si>
  <si>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</si>
  <si>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</si>
  <si>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</si>
  <si>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</si>
  <si>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</si>
  <si>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</si>
  <si>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</si>
  <si>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</si>
  <si>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</si>
  <si>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</si>
  <si>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</si>
  <si>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</si>
  <si>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</si>
  <si>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</si>
  <si>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</si>
  <si>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</si>
  <si>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</si>
  <si>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</si>
  <si>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</si>
  <si>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</si>
  <si>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</si>
  <si>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</si>
  <si>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</si>
  <si>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</si>
  <si>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</si>
  <si>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</si>
  <si>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</si>
  <si>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</si>
  <si>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</si>
  <si>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</si>
  <si>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</si>
  <si>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</si>
  <si>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</si>
  <si>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</si>
  <si>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</si>
  <si>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</si>
  <si>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</si>
  <si>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</si>
  <si>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</si>
  <si>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</si>
  <si>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</si>
  <si>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</si>
  <si>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</si>
  <si>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</si>
  <si>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</si>
  <si>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</si>
  <si>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</si>
  <si>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</si>
  <si>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</si>
  <si>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</si>
  <si>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</si>
  <si>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</si>
  <si>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</si>
  <si>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</si>
  <si>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</si>
  <si>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</si>
  <si>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</si>
  <si>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</si>
  <si>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</si>
  <si>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</si>
  <si>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</si>
  <si>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</si>
  <si>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</si>
  <si>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</si>
  <si>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</si>
  <si>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</si>
  <si>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</si>
  <si>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</si>
  <si>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</si>
  <si>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</si>
  <si>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</si>
  <si>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</si>
  <si>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</si>
  <si>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</si>
  <si>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</si>
  <si>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</si>
  <si>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</si>
  <si>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</si>
  <si>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</si>
  <si>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</si>
  <si>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</si>
  <si>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</si>
  <si>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</si>
  <si>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</si>
  <si>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</si>
  <si>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</si>
  <si>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</si>
  <si>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</si>
  <si>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</si>
  <si>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</si>
  <si>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</si>
  <si>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</si>
  <si>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</si>
  <si>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</si>
  <si>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</si>
  <si>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</si>
  <si>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</si>
  <si>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</si>
  <si>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</si>
  <si>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</si>
  <si>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</si>
  <si>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</si>
  <si>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</si>
  <si>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</si>
  <si>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</si>
  <si>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</si>
  <si>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</si>
  <si>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</si>
  <si>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</si>
  <si>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</si>
  <si>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</si>
  <si>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</si>
  <si>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</si>
  <si>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</si>
  <si>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</si>
  <si>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</si>
  <si>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</si>
  <si>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</si>
  <si>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</si>
  <si>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</si>
  <si>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</si>
  <si>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</si>
  <si>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</si>
  <si>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</si>
  <si>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</si>
  <si>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</si>
  <si>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</si>
  <si>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</si>
  <si>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</si>
  <si>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</si>
  <si>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</si>
  <si>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</si>
  <si>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</si>
  <si>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</si>
  <si>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</si>
  <si>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</si>
  <si>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</si>
  <si>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</si>
  <si>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</si>
  <si>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</si>
  <si>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</si>
  <si>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</si>
  <si>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</si>
  <si>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</si>
  <si>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</si>
  <si>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</si>
  <si>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</si>
  <si>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</si>
  <si>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</si>
  <si>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</si>
  <si>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</si>
  <si>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</si>
  <si>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</si>
  <si>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</si>
  <si>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</si>
  <si>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</si>
  <si>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</si>
  <si>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</si>
  <si>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</si>
  <si>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</si>
  <si>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</si>
  <si>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</si>
  <si>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</si>
  <si>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</si>
  <si>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</si>
  <si>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</si>
  <si>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</si>
  <si>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</si>
  <si>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</si>
  <si>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</si>
  <si>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</si>
  <si>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</si>
  <si>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</si>
  <si>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</si>
  <si>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</si>
  <si>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</si>
  <si>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</si>
  <si>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</si>
  <si>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</si>
  <si>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</si>
  <si>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</si>
  <si>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</si>
  <si>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</si>
  <si>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</si>
  <si>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</si>
  <si>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</si>
  <si>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</si>
  <si>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</si>
  <si>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</si>
  <si>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</si>
  <si>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</si>
  <si>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</si>
  <si>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</si>
  <si>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</si>
  <si>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</si>
  <si>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</si>
  <si>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</si>
  <si>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</si>
  <si>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</si>
  <si>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</si>
  <si>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</si>
  <si>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</si>
  <si>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</si>
  <si>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</si>
  <si>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</si>
  <si>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</si>
  <si>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</si>
  <si>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</si>
  <si>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</si>
  <si>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</si>
  <si>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</si>
  <si>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</si>
  <si>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</si>
  <si>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</si>
  <si>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</si>
  <si>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</si>
  <si>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</si>
  <si>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</si>
  <si>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</si>
  <si>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</si>
  <si>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</si>
  <si>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</si>
  <si>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</si>
  <si>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</si>
  <si>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</si>
  <si>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</si>
  <si>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</si>
  <si>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</si>
  <si>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</si>
  <si>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</si>
  <si>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</si>
  <si>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</si>
  <si>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</si>
  <si>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</si>
  <si>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</si>
  <si>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</si>
  <si>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</si>
  <si>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</si>
  <si>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</si>
  <si>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</si>
  <si>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</si>
  <si>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</si>
  <si>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</si>
  <si>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</si>
  <si>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</si>
  <si>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</si>
  <si>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</si>
  <si>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</si>
  <si>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</si>
  <si>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</si>
  <si>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</si>
  <si>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</si>
  <si>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</si>
  <si>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</si>
  <si>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</si>
  <si>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</si>
  <si>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</si>
  <si>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</si>
  <si>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</si>
  <si>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</si>
  <si>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</si>
  <si>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</si>
  <si>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</si>
  <si>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</si>
  <si>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</si>
  <si>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</si>
  <si>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</si>
  <si>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</si>
  <si>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</si>
  <si>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</si>
  <si>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</si>
  <si>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</si>
  <si>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</si>
  <si>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</si>
  <si>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</si>
  <si>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</si>
  <si>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</si>
  <si>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</si>
  <si>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</si>
  <si>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</si>
  <si>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</si>
  <si>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</si>
  <si>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</si>
  <si>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</si>
  <si>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</si>
  <si>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</si>
  <si>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</si>
  <si>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</si>
  <si>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</si>
  <si>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</si>
  <si>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</si>
  <si>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</si>
  <si>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</si>
  <si>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</si>
  <si>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</si>
  <si>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</si>
  <si>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</si>
  <si>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</si>
  <si>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</si>
  <si>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</si>
  <si>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</si>
  <si>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</si>
  <si>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</si>
  <si>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</si>
  <si>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</si>
  <si>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</si>
  <si>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</si>
  <si>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</si>
  <si>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</si>
  <si>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</si>
  <si>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</si>
  <si>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</si>
  <si>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</si>
  <si>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</si>
  <si>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</si>
  <si>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</si>
  <si>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</si>
  <si>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</si>
  <si>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</si>
  <si>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</si>
  <si>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</si>
  <si>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</si>
  <si>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</si>
  <si>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</si>
  <si>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</si>
  <si>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</si>
  <si>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</si>
  <si>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</si>
  <si>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</si>
  <si>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</si>
  <si>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</si>
  <si>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</si>
  <si>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</si>
  <si>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</si>
  <si>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</si>
  <si>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</si>
  <si>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</si>
  <si>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</si>
  <si>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</si>
  <si>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</si>
  <si>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</si>
  <si>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</si>
  <si>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</si>
  <si>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</si>
  <si>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</si>
  <si>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</si>
  <si>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</si>
  <si>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</si>
  <si>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</si>
  <si>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</si>
  <si>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</si>
  <si>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</si>
  <si>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</si>
  <si>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</si>
  <si>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</si>
  <si>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</si>
  <si>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</si>
  <si>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</si>
  <si>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</si>
  <si>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</si>
  <si>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</si>
  <si>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</si>
  <si>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</si>
  <si>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</si>
  <si>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</si>
  <si>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</si>
  <si>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</si>
  <si>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</si>
  <si>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</si>
  <si>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</si>
  <si>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</si>
  <si>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</si>
  <si>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</si>
  <si>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</si>
  <si>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</si>
  <si>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</si>
  <si>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</si>
  <si>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</si>
  <si>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</si>
  <si>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</si>
  <si>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</si>
  <si>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</si>
  <si>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</si>
  <si>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</si>
  <si>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</si>
  <si>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</si>
  <si>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</si>
  <si>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</si>
  <si>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</si>
  <si>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</si>
  <si>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</si>
  <si>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</si>
  <si>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</si>
  <si>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</si>
  <si>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</si>
  <si>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</si>
  <si>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</si>
  <si>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</si>
  <si>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</si>
  <si>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</si>
  <si>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</si>
  <si>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</si>
  <si>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</si>
  <si>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</si>
  <si>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</si>
  <si>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</si>
  <si>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</si>
  <si>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</si>
  <si>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</si>
  <si>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</si>
  <si>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</si>
  <si>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</si>
  <si>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</si>
  <si>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</si>
  <si>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</si>
  <si>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</si>
  <si>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</si>
  <si>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</si>
  <si>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</si>
  <si>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</si>
  <si>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</si>
  <si>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</si>
  <si>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</si>
  <si>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</si>
  <si>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</si>
  <si>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</si>
  <si>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</si>
  <si>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</si>
  <si>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</si>
  <si>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</si>
  <si>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</si>
  <si>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</si>
  <si>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</si>
  <si>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</si>
  <si>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</si>
  <si>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</si>
  <si>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</si>
  <si>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</si>
  <si>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</si>
  <si>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</si>
  <si>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</si>
  <si>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</si>
  <si>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</si>
  <si>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</si>
  <si>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</si>
  <si>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</si>
  <si>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</si>
  <si>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</si>
  <si>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</si>
  <si>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</si>
  <si>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</si>
  <si>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</si>
  <si>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</si>
  <si>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</si>
  <si>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</si>
  <si>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</si>
  <si>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</si>
  <si>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</si>
  <si>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</si>
  <si>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</si>
  <si>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</si>
  <si>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</si>
  <si>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</si>
  <si>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</si>
  <si>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</si>
  <si>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</si>
  <si>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</si>
  <si>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</si>
  <si>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</si>
  <si>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</si>
  <si>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</si>
  <si>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</si>
  <si>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</si>
  <si>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</si>
  <si>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</si>
  <si>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</si>
  <si>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</si>
  <si>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</si>
  <si>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</si>
  <si>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</si>
  <si>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</si>
  <si>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</si>
  <si>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</si>
  <si>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</si>
  <si>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</si>
  <si>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</si>
  <si>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</si>
  <si>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</si>
  <si>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</si>
  <si>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</si>
  <si>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</si>
  <si>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</si>
  <si>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</si>
  <si>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</si>
  <si>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</si>
  <si>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</si>
  <si>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</si>
  <si>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</si>
  <si>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</si>
  <si>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</si>
  <si>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</si>
  <si>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</si>
  <si>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</si>
  <si>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</si>
  <si>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</si>
  <si>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</si>
  <si>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</si>
  <si>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</si>
  <si>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</si>
  <si>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</si>
  <si>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</si>
  <si>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</si>
  <si>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</si>
  <si>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</si>
  <si>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</si>
  <si>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</si>
  <si>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</si>
  <si>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</si>
  <si>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</si>
  <si>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</si>
  <si>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</si>
  <si>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</si>
  <si>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</si>
  <si>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</si>
  <si>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</si>
  <si>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</si>
  <si>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</si>
  <si>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</si>
  <si>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</si>
  <si>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</si>
  <si>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</si>
  <si>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</si>
  <si>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</si>
  <si>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</si>
  <si>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</si>
  <si>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</si>
  <si>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</si>
  <si>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</si>
  <si>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</si>
  <si>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</si>
  <si>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</si>
  <si>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</si>
  <si>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</si>
  <si>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</si>
  <si>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</si>
  <si>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</si>
  <si>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</si>
  <si>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</si>
  <si>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</si>
  <si>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</si>
  <si>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</si>
  <si>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</si>
  <si>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</si>
  <si>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</si>
  <si>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</si>
  <si>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</si>
  <si>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</si>
  <si>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</si>
  <si>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</si>
  <si>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</si>
  <si>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</si>
  <si>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</si>
  <si>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</si>
  <si>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</si>
  <si>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</si>
  <si>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</si>
  <si>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</si>
  <si>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</si>
  <si>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</si>
  <si>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</si>
  <si>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</si>
  <si>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</si>
  <si>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</si>
  <si>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</si>
  <si>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</si>
  <si>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</si>
  <si>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</si>
  <si>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</si>
  <si>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</si>
  <si>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</si>
  <si>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</si>
  <si>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</si>
  <si>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</si>
  <si>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</si>
  <si>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</si>
  <si>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</si>
  <si>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</si>
  <si>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</si>
  <si>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</si>
  <si>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</si>
  <si>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</si>
  <si>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</si>
  <si>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</si>
  <si>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</si>
  <si>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</si>
  <si>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NO PCM</t>
  </si>
  <si>
    <t>40 min</t>
  </si>
  <si>
    <t>PCM-20251205-00000980</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</si>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</sst>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6" totalsRowShown="0" headerRowDxfId="46" dataDxfId="45" headerRowBorderDxfId="43" tableBorderDxfId="44" totalsRowBorderDxfId="42">
  <autoFilter ref="A1:L1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7" totalsRowShown="0" headerRowDxfId="13" tableBorderDxfId="12">
  <autoFilter ref="A1:L41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333.94775393518648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45996.896179745374</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45996.896179745374</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45996.896179745374</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45996.896179745374</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45996.896179745374</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45996.896179745374</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45996.896179745374</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45996.896179745374</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45996.896179745374</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45996.896179745374</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45996.896179745374</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45996.896179745374</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45996.896179745374</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45996.896179745374</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45996.896179745374</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45996.896179745374</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45996.896179745374</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45996.896179745374</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45996.896179745374</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45996.896179745374</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45996.896179745374</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45996.896179745374</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45996.896179745374</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45996.896179745374</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45996.896179745374</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45996.896179745374</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45996.896179745374</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45996.896179745374</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45996.896179745374</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45996.896179745374</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45996.896179745374</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45996.896179745374</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45996.896179745374</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45996.896179745374</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45996.896179745374</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45996.896179745374</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45996.896179745374</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45996.896179745374</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45996.896179745374</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45996.896179745374</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45996.896179745374</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45996.896179745374</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45996.896179745374</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45996.896179745374</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45996.896179745374</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45996.896179745374</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45996.896179745374</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45996.896179745374</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45996.896179745374</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45996.896179745374</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45996.896179745374</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45996.896179745374</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45996.896179745374</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45996.896179745374</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45996.896179745374</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45996.896179745374</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45996.896179745374</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45996.896179745374</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45996.896179745374</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45996.896179745374</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45996.896179745374</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45996.896179745374</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45996.896179745374</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45996.896179745374</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45996.896179745374</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45996.896179745374</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45996.896179745374</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45996.896179745374</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45996.896179745374</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45996.896179745374</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45996.896179745374</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45996.896179745374</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45996.896179745374</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45996.896179745374</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45996.896179745374</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45996.896179745374</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45996.896179745374</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45996.896179745374</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45996.896179745374</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45996.896179745374</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45996.896179745374</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45996.896179745374</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45996.896179745374</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45996.896179745374</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45996.896179745374</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45996.896179745374</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45996.896179745374</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45996.896179745374</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45996.896179745374</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45996.896179745374</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45996.896179745374</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45996.896179745374</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45996.896179745374</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45996.896179745374</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45996.896179745374</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45996.896179745374</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45996.896179745374</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45996.896179745374</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45996.896179745374</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45996.896179745374</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45996.896179745374</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45996.896179745374</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45996.896179745374</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45996.896179745374</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45996.896179745374</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45996.896179745374</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45996.896179745374</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45996.896179745374</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45996.896179745374</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45996.896179745374</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45996.896179745374</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45996.896179745374</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45996.896179745374</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45996.896179745374</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45996.896179745374</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45996.896179745374</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45996.896179745374</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45996.896179745374</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45996.896179745374</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45996.896179745374</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45996.896179745374</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45996.896179745374</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45996.896179745374</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45996.896179745374</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45996.896179745374</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45996.896179745374</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45996.896179745374</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45996.896179745374</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45996.896179745374</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45996.896179745374</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45996.896179745374</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45996.896179745374</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45996.896179745374</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45996.896179745374</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45996.896179745374</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45996.896179745374</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45996.896179745374</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45996.896179745374</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45996.896179745374</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45996.896179745374</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45996.896179745374</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45996.896179745374</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45996.896179745374</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45996.896179745374</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45996.896179745374</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45996.896179745374</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45996.896179745374</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45996.896179745374</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45996.896179745374</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45996.896179745374</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45996.896179745374</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45996.896179745374</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45996.896179745374</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45996.896179745374</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45996.896179745374</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45996.896179745374</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45996.896179745374</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45996.896179745374</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45996.896179745374</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45996.896179745374</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45996.896179745374</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45996.896179745374</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45996.896179745374</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45996.896179745374</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45996.896179745374</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45996.896179745374</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45996.896179745374</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45996.896179745374</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45996.896179745374</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45996.896179745374</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45996.896179745374</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45996.896179745374</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45996.896179745374</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45996.896179745374</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45996.896179745374</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45996.896179745374</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45996.896179745374</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45996.896179745374</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45996.896179745374</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45996.896179745374</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45996.896179745374</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45996.896179745374</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45996.896179745374</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45996.896179745374</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45996.896179745374</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45996.896179745374</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45996.896179745374</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45996.896179745374</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45996.896179745374</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45996.896179745374</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45996.896179745374</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45996.896179745374</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45996.896179745374</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45996.896179745374</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45996.896179745374</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6EDCEC83-C6EA-4B6A-96E4-727488C1F83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171.89634189815115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12.508760879631154</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45996.896179861113</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45996.896179861113</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45996.896179861113</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45996.896179745374</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45996.896179745374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45996.896179745374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45996.896179745374</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45996.896179745374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45996.896179745374</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45996.896179745374</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45996.896179745374</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45996.896179745374</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45996.896179745374</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45996.896179745374</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45996.896179745374</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45996.896179745374</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45996.896179745374</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45996.896179745374</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45996.896179745374</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45996.896179745374</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45996.896179745374</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45996.896179745374</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45996.896179745374</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45996.896179745374</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45996.896179745374</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45996.896179745374</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45996.896179745374</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45996.896179745374</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45996.896179745374</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45996.896179745374</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45996.896179745374</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45996.896179745374</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45996.896179745374</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45996.896179745374</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45996.896179745374</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45996.896179745374</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45996.896179745374</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45996.896179745374</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45996.896179745374</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45996.896179745374</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45996.896179745374</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45996.896179745374</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45996.896179745374</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45996.896179745374</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45996.896179745374</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45996.896179745374</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45996.896179745374</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45996.896179745374</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45996.896179745374</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45996.896179745374</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45996.896179745374</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45996.896179745374</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45996.896179745374</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45996.896179745374</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45996.896179745374</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45996.896179745374</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45996.896179745374</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45996.896179745374</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45996.896179745374</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45996.896179745374</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45996.896179745374</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45996.896179745374</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45996.896179745374</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45996.896179745374</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45996.896179745374</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45996.896179745374</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45996.896179745374</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45996.896179745374</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45996.896179745374</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45996.896179745374</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45996.896179745374</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45996.896179745374</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45996.896179745374</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45996.896179745374</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45996.896179745374</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45996.896179745374</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45996.896179745374</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45996.896179745374</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45996.896179745374</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45996.896179745374</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45996.896179745374</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45996.896179745374</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45996.896179745374</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45996.896179745374</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45996.896179745374</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45996.896179745374</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45996.896179745374</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45996.896179745374</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45996.896179745374</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45996.896179745374</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45996.896179745374</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45996.896179745374</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45996.896179745374</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45996.896179745374</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45996.896179745374</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45996.896179745374</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45996.896179745374</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45996.896179745374</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45996.896179745374</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45996.896179745374</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45996.896179745374</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45996.896179745374</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45996.896179745374</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45996.896179745374</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45996.896179745374</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45996.896179745374</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45996.896179745374</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45996.896179745374</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45996.896179745374</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45996.896179745374</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45996.896179745374</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45996.896179745374</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45996.896179745374</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45996.896179745374</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45996.896179745374</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45996.896179745374</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45996.896179745374</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45996.896179745374</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45996.896179745374</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45996.896179745374</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45996.896179745374</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45996.896179745374</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45996.896179745374</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45996.896179745374</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45996.896179745374</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45996.896179745374</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45996.896179745374</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45996.896179745374</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45996.896179745374</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45996.896179745374</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45996.896179745374</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45996.896179745374</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45996.896179745374</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45996.896179745374</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45996.896179745374</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45996.896179745374</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45996.896179745374</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45996.896179745374</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45996.896179745374</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45996.896179745374</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45996.896179745374</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45996.896179745374</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45996.896179745374</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45996.896179745374</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45996.896179745374</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45996.896179745374</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45996.896179745374</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45996.896179745374</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45996.896179745374</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45996.896179745374</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45996.896179745374</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45996.896179745374</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45996.896179745374</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45996.896179745374</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45996.896179745374</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45996.896179745374</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45996.896179745374</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45996.896179745374</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45996.896179745374</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45996.896179745374</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45996.896179745374</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45996.896179745374</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45996.896179745374</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45996.896179745374</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45996.896179745374</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45996.896179745374</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45996.896179745374</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45996.896179745374</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45996.896179745374</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45996.896179745374</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45996.896179745374</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45996.896179745374</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45996.896179745374</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45996.896179745374</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45996.896179745374</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45996.896179745374</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45996.896179745374</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45996.896179745374</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45996.896179745374</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45996.896179745374</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45996.896179745374</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45996.896179745374</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45996.896179745374</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45996.896179745374</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45996.896179745374</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45996.896179745374</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45996.896179745374</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45996.896179745374</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45996.896179745374</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45996.896179745374</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45996.896179745374</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45996.896179745374</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45996.896179745374</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45996.896179745374</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45996.896179745374</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45996.896179745374</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45996.896179745374</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45996.896179745374</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45996.896179745374</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45996.896179745374</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45996.896179745374</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45996.896179745374</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45996.896179745374</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45996.896179745374</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45996.896179745374</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45996.896179745374</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45996.896179745374</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45996.896179745374</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45996.896179745374</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45996.896179745374</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45996.896179745374</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45996.896179745374</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45996.896179745374</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45996.896179745374</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45996.896179745374</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45996.896179745374</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45996.896179745374</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45996.896179745374</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45996.896179745374</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45996.896179745374</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45996.896179745374</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45996.896179745374</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45996.896179745374</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45996.896179745374</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45996.896179745374</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45996.896179745374</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45996.896179745374</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45996.896179745374</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45996.896179745374</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45996.896179745374</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45996.896179745374</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45996.896179745374</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45996.896179745374</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45996.896179745374</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45996.896179745374</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45996.896179745374</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45996.896179745374</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45996.896179745374</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45996.896179745374</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45996.896179745374</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45996.896179745374</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45996.896179745374</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45996.896179745374</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45996.896179745374</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45996.896179745374</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45996.896179745374</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45996.896179745374</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45996.896179745374</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45996.896179745374</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45996.896179745374</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45996.896179745374</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45996.896179745374</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45996.896179745374</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45996.896179745374</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45996.896179745374</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45996.896179745374</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45996.896179745374</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45996.896179745374</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45996.896179745374</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45996.896179745374</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45996.896179745374</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45996.896179745374</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45996.896179745374</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45996.896179745374</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45996.896179745374</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45996.896179745374</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45996.896179745374</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45996.896179745374</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45996.896179745374</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45996.896179745374</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45996.896179745374</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45996.896179745374</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45996.896179745374</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45996.896179745374</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45996.896179745374</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45996.896179745374</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45996.896179745374</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45996.896179745374</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45996.896179745374</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45996.896179745374</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45996.896179745374</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45996.896179745374</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45996.896179861113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45996.896179861113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45996.896179861113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45996.896179861113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45996.896179861113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45996.896179861113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45996.896179861113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45996.896179861113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45996.896179861113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45996.896179861113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45996.896179861113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45996.896179861113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45996.896179861113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45996.896179861113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45996.896179861113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45996.896179861113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45996.896179861113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45996.896179861113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45996.896179861113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45996.896179861113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45996.896179861113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45996.896179861113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45996.896179861113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45996.896179861113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45996.896179861113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45996.896179861113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45996.896179861113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45996.896179861113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45996.896179861113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45996.896179861113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45996.896179861113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45996.896179861113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45996.896179861113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45996.896179861113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45996.896179861113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45996.896179861113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45996.896179861113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45996.896179861113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45996.896179861113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45996.896179861113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45996.896179861113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45996.896179861113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45996.896179861113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45996.896179861113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45996.896179861113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45996.896179861113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45996.896179861113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45996.896179861113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45996.896179861113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45996.896179861113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45996.896179861113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45996.896179861113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45996.896179861113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45996.896179861113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45996.896179861113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45996.896179861113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45996.896179861113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45996.896179861113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45996.896179861113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45996.896179861113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45996.896179861113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45996.896179861113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45996.896179861113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45996.896179861113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45996.896179861113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45996.896179861113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45996.896179861113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45996.896179861113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45996.896179861113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45996.896179861113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45996.896179861113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45996.896179861113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45996.896179861113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45996.896179861113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45996.896179861113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45996.896179861113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45996.896179861113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45996.896179861113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45996.896179861113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45996.896179861113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45996.896179861113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45996.896179861113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45996.896179861113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45996.896179861113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45996.896179861113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45996.896179861113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45996.896179861113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45996.896179861113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45996.896179861113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45996.896179861113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45996.896179861113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45996.896179861113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45996.896179861113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45996.896179861113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45996.896179861113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45996.896179861113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45996.896179861113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45996.896179861113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45996.896179861113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45996.896179861113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45996.896179861113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45996.896179861113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45996.896179861113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45996.896179861113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45996.896179861113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45996.896179861113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45996.896179861113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45996.896179861113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45996.896179861113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45996.896179861113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45996.896179861113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45996.896179861113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45996.896179861113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45996.896179861113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45996.896179861113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45996.896179861113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45996.896179861113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45996.896179861113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45996.896179861113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45996.896179861113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45996.896179861113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45996.896179861113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45996.896179861113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45996.896179861113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45996.896179861113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45996.896179861113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45996.896179861113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45996.896179861113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45996.896179861113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45996.896179861113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45996.896179861113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45996.896179861113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45996.896179861113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45996.896179861113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45996.896179861113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45996.896179861113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45996.896179861113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45996.896179861113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45996.896179861113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45996.896179861113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45996.896179861113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45996.896179861113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45996.896179861113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45996.896179861113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45996.896179861113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45996.896179861113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45996.896179861113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45996.896179861113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45996.896179861113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45996.896179861113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45996.896179861113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45996.896179861113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45996.896179861113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45996.896179861113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45996.896179861113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45996.896179861113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45996.896179861113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45996.896179861113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45996.896179861113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45996.896179861113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45996.896179861113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45996.896179861113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45996.896179861113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45996.896179861113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45996.896179861113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45996.896179861113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45996.896179861113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45996.896179861113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45996.896179861113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45996.896179861113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45996.896179861113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45996.896179861113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45996.896179861113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45996.896179861113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45996.896179861113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45996.896179861113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45996.896179861113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45996.896179861113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45996.896179861113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45996.896179861113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45996.896179861113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45996.896179861113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45996.896179861113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45996.896179861113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45996.896179861113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45996.896179861113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45996.896179861113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45996.896179861113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45996.896179861113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45996.896179861113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45996.896179861113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45996.896179861113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45996.896179861113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45996.896179861113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45996.896179861113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45996.896179861113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45996.896179861113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45996.896179861113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45996.896179861113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45996.896179861113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45996.896179861113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45996.896179861113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45996.896179861113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45996.896179861113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45996.896179861113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45996.896179861113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45996.896179861113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45996.896179861113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45996.896179861113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45996.896179861113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45996.896179861113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45996.896179861113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45996.896179861113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45996.896179861113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45996.896179861113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45996.896179861113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45996.896179861113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45996.896179861113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45996.896179861113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45996.896179861113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45996.896179861113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45996.896179861113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45996.896179861113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45996.896179861113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45996.896179861113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45996.896179861113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45996.896179861113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45996.896179861113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45996.896179861113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45996.896179861113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45996.896179861113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45996.896179861113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45996.896179861113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45996.896179861113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45996.896179861113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45996.896179861113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45996.896179861113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45996.896179861113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45996.896179861113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45996.896179861113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45996.896179861113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45996.896179861113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45996.896179861113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45996.896179861113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45996.896179861113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45996.896179861113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45996.896179861113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45996.896179861113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45996.896179861113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45996.896179861113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45996.896179861113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45996.896179861113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45996.896179861113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45996.896179861113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45996.896179861113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45996.896179861113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45996.896179861113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45996.896179861113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45996.896179861113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45996.896179861113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45996.896179861113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45996.896179861113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45996.896179861113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45996.896179861113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45996.896179861113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45996.896179861113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45996.896179861113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45996.896179861113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45996.896179861113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45996.896179861113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45996.896179861113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45996.896179861113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45996.896179861113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45996.896179861113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45996.896179861113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45996.896179861113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45996.896179861113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45996.896179861113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45996.896179861113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45996.896179861113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45996.896179861113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45996.896179861113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45996.896179861113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45996.896179861113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45996.896179861113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45996.896179861113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45996.896179861113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45996.896179861113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45996.896179861113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45996.896179861113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45996.896179861113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45996.896179861113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45996.896179861113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45996.896179861113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45996.896179861113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45996.896179861113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45996.896179861113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45996.896179861113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45996.896179861113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45996.896179861113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45996.896179861113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45996.896179861113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45996.896179861113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45996.896179861113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45996.896179861113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45996.896179861113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45996.896179861113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45996.896179861113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45996.896179861113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45996.896179861113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45996.896179861113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45996.896179861113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45996.896179861113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45996.896179861113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45996.896179861113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45996.896179861113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45996.896179861113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45996.896179861113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45996.896179861113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45996.896179861113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45996.896179861113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45996.896179861113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45996.896179861113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45996.896179861113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45996.896179861113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45996.896179861113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45996.896179861113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45996.896179861113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45996.896179861113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45996.896179861113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45996.896179861113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45996.896179861113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45996.896179861113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45996.896179861113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45996.896179861113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45996.896179861113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45996.896179861113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45996.896179861113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45996.896179861113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45996.896179861113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45996.896179861113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45996.896179861113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45996.896179861113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45996.896179861113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45996.896179861113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45996.896179861113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45996.896179861113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45996.896179861113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45996.896179861113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45996.896179861113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45996.896179861113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45996.896179861113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45996.896179861113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45996.896179861113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45996.896179861113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45996.896179861113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45996.896179861113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45996.896179861113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45996.896179861113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45996.896179861113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45996.896179861113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45996.896179861113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45996.896179861113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45996.896179861113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45996.896179861113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45996.896179861113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45996.896179861113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45996.896179861113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45996.896179861113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45996.896179861113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45996.896179861113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45996.896179861113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45996.896179861113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45996.896179861113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45996.896179861113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45996.896179861113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45996.896179861113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45996.896179861113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45996.896179861113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45996.896179861113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45996.896179861113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45996.896179861113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45996.896179861113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45996.896179861113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45996.896179861113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45996.896179861113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45996.896179861113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45996.896179861113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45996.896179861113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45996.896179861113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45996.896179861113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45996.896179861113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45996.896179861113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45996.896179861113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45996.896179861113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45996.896179861113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45996.896179861113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45996.896179861113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45996.896179861113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45996.896179861113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45996.896179861113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45996.896179861113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45996.896179861113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45996.896179861113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45996.896179861113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45996.896179861113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45996.896179861113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45996.896179861113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45996.896179861113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45996.896179861113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45996.896179861113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45996.896179861113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45996.896179861113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45996.896179861113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45996.896179861113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45996.896179861113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45996.896179861113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45996.896179861113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45996.896179861113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45996.896179861113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45996.896179861113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45996.896179861113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45996.896179861113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45996.896179861113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45996.896179861113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45996.896179861113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45996.896179861113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45996.896179861113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45996.896179861113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45996.896179861113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45996.896179861113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45996.896179861113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45996.896179861113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45996.896179861113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45996.896179861113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45996.896179861113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45996.896179861113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45996.896179861113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45996.896179861113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45996.896179861113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45996.896179861113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45996.896179861113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45996.896179861113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45996.896179861113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45996.896179861113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45996.896179861113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45996.896179861113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45996.896179861113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45996.896179861113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45996.896179861113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45996.896179861113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45996.896179861113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45996.896179861113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45996.896179861113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45996.896179861113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45996.896179861113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45996.896179861113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45996.896179861113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45996.896179861113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45996.896179861113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45996.896179861113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45996.896179861113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45996.896179861113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45996.896179861113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45996.896179861113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45996.896179861113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45996.896179861113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45996.896179861113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45996.896179861113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45996.896179861113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45996.896179861113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45996.896179861113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45996.896179861113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45996.896179861113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45996.896179861113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45996.896179861113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45996.896179861113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45996.896179861113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45996.896179861113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45996.896179861113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45996.896179861113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45996.896179861113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45996.896179861113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45996.896179861113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45996.896179861113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45996.896179861113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45996.896179861113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45996.896179861113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45996.896179861113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45996.896179861113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45996.896179861113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45996.896179861113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45996.896179861113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45996.896179861113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45996.896179861113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45996.896179861113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45996.896179861113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45996.896179861113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45996.896179861113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45996.896179861113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45996.896179861113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45996.896179861113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45996.896179861113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45996.896179861113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45996.896179861113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45996.896179861113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45996.896179861113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45996.896179861113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45996.896179861113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45996.896179861113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45996.896179861113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45996.896179861113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45996.896179861113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45996.896179861113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45996.896179861113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45996.896179861113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45996.896179861113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45996.896179861113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45996.896179861113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45996.896179861113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45996.896179861113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45996.896179861113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45996.896179861113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45996.896179861113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45996.896179861113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45996.896179861113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45996.896179861113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45996.896179861113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45996.896179861113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45996.896179861113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45996.896179861113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45996.896179861113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45996.896179861113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45996.896179861113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45996.896179861113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45996.896179861113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45996.896179861113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45996.896179861113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45996.896179861113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45996.896179861113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45996.896179861113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45996.896179861113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45996.896179861113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45996.896179861113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45996.896179861113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45996.896179861113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45996.896179861113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45996.896179861113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45996.896179861113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45996.896179861113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45996.896179861113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45996.896179861113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45996.896179861113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45996.896179861113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45996.896179861113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45996.896179861113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45996.896179861113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45996.896179861113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45996.896179861113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45996.896179861113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45996.896179861113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45996.896179861113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45996.896179861113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45996.896179861113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45996.896179861113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45996.896179861113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45996.896179861113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45996.896179861113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45996.896179861113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45996.896179861113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45996.896179861113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45996.896179861113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45996.896179861113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45996.896179861113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45996.896179861113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45996.896179861113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45996.896179861113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45996.896179861113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45996.896179861113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45996.896179861113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45996.896179861113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45996.896179861113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45996.896179861113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45996.896179861113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45996.896179861113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45996.896179861113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45996.896179861113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45996.896179861113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45996.896179861113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45996.896179861113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45996.896179861113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45996.896179861113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45996.896179861113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45996.896179861113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45996.896179861113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45996.896179861113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45996.896179861113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45996.896179861113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45996.896179861113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45996.896179861113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45996.896179861113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45996.896179861113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45996.896179861113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45996.896179861113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45996.896179861113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45996.896179861113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45996.896179861113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45996.896179861113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45996.896179861113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45996.896179861113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45996.896179861113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45996.896179861113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45996.896179861113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45996.896179861113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45996.896179861113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45996.896179861113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45996.896179861113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45996.896179861113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45996.896179861113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45996.896179861113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45996.896179861113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45996.896179861113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45996.896179861113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45996.896179861113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45996.896179861113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45996.896179861113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45996.896179861113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45996.896179861113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45996.896179861113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45996.896179861113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45996.896179861113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45996.896179861113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45996.896179861113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45996.896179861113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45996.896179861113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45996.896179861113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45996.896179861113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45996.896179861113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45996.896179861113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45996.896179861113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45996.896179861113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45996.896179861113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45996.896179861113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45996.896179861113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45996.896179861113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45996.896179861113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45996.896179861113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45996.896179861113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45996.896179861113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45996.896179861113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45996.896179861113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45996.896179861113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45996.896179861113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45996.896179861113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45996.896179861113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45996.896179861113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45996.896179861113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45996.896179861113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45996.896179861113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45996.896179861113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45996.896179861113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45996.896179861113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45996.896179861113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45996.896179861113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45996.896179861113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45996.896179861113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45996.896179861113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45996.896179861113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45996.896179861113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45996.896179861113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45996.896179861113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45996.896179861113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45996.896179861113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45996.896179861113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45996.896179861113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45996.896179861113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45996.896179861113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45996.896179861113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45996.896179861113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45996.896179861113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45996.896179861113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45996.896179861113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45996.896179861113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45996.896179861113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45996.896179861113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45996.896179861113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45996.896179861113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45996.896179861113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45996.896179861113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45996.896179861113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45996.896179861113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45996.896179861113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45996.896179861113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45996.896179861113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45996.896179861113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45996.896179861113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45996.896179861113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45996.896179861113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45996.896179861113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45996.896179861113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45996.896179861113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45996.896179861113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45996.896179861113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45996.896179861113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45996.896179861113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45996.896179861113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45996.896179861113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45996.896179861113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45996.896179861113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45996.896179861113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45996.896179861113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45996.896179861113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45996.896179861113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45996.896179861113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45996.896179861113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45996.896179861113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45996.896179861113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45996.896179861113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45996.896179861113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45996.896179861113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45996.896179861113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45996.896179861113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45996.896179861113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45996.896179861113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45996.896179861113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45996.896179861113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45996.896179861113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45996.896179861113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45996.896179861113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45996.896179861113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45996.896179861113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45996.896179861113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45996.896179861113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45996.896179861113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45996.896179861113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45996.896179861113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45996.896179861113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45996.896179861113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45996.896179861113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45996.896179861113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45996.896179861113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45996.896179861113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45996.896179861113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45996.896179861113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45996.896179861113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45996.896179861113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45996.896179861113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45996.896179861113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45996.896179861113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45996.896179861113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45996.896179861113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45996.896179861113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45996.896179861113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45996.896179861113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45996.896179861113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45996.896179861113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45996.896179861113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45996.896179861113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45996.896179861113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45996.896179861113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45996.896179861113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45996.896179861113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45996.896179861113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45996.896179861113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45996.896179861113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45996.896179861113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45996.896179861113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45996.896179861113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45996.896179861113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45996.896179861113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45996.896179861113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45996.896179861113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45996.896179861113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45996.896179861113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45996.896179861113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45996.896179861113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45996.896179861113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45996.896179861113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45996.896179861113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45996.896179861113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45996.896179861113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45996.896179861113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45996.896179861113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45996.896179861113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45996.896179861113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45996.896179861113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45996.896179861113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45996.896179861113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45996.896179861113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45996.896179861113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45996.896179861113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45996.896179861113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45996.896179861113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45996.896179861113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45996.896179861113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45996.896179861113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45996.896179861113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45996.896179861113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45996.896179861113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45996.896179861113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45996.896179861113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45996.896179861113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45996.896179861113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45996.896179861113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45996.896179861113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45996.896179861113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45996.896179861113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45996.896179861113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45996.896179861113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45996.896179861113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45996.896179861113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45996.896179861113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45996.896179861113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45996.896179861113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45996.896179861113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45996.896179861113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45996.896179861113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45996.896179861113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45996.896179861113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45996.896179861113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45996.896179861113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45996.896179861113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45996.896179861113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45996.896179861113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45996.896179861113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45996.896179861113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45996.896179861113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45996.896179861113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45996.896179861113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45996.896179861113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45996.896179861113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45996.896179861113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45996.896179861113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45996.896179861113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45996.896179861113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45996.896179861113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45996.896179861113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45996.896179861113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45996.896179861113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45996.896179861113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45996.896179861113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45996.896179861113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45996.896179861113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45996.896179861113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45996.896179861113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45996.896179861113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45996.896179861113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45996.896179861113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45996.896179861113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45996.896179861113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45996.896179861113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45996.896179861113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45996.896179861113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45996.896179861113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45996.896179861113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45996.896179861113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45996.896179861113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45996.896179861113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45996.896179861113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45996.896179861113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45996.896179861113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45996.896179861113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45996.896179861113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45996.896179861113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45996.896179861113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45996.896179861113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45996.896179861113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45996.896179861113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45996.896179861113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45996.896179861113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45996.896179861113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45996.896179861113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45996.896179861113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45996.896179861113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45996.896179861113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45996.896179861113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45996.896179861113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45996.896179861113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45996.896179861113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45996.896179861113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45996.896179861113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45996.896179861113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45996.896179861113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45996.896179861113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45996.896179861113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45996.896179861113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45996.896179861113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45996.896179861113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45996.896179861113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45996.896179861113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45996.896179861113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45996.896179861113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45996.896179861113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45996.896179861113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45996.896179861113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45996.896179861113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45996.896179861113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45996.896179861113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45996.896179861113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45996.896179861113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45996.896179861113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45996.896179861113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45996.896179861113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45996.896179861113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45996.896179861113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45996.896179861113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45996.896179861113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45996.896179861113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45996.896179861113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45996.896179861113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45996.896179861113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45996.896179861113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45996.896179861113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45996.896179861113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45996.896179861113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45996.896179861113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45996.896179861113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45996.896179861113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45996.896179861113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45996.896179861113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45996.896179861113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45996.896179861113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293.41546226851642</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12" ca="1" si="0">IFERROR(NOW()-F3,"")</f>
        <v>6.076319444400724E-2</v>
      </c>
      <c r="H3" s="91">
        <v>45996.825706018521</v>
      </c>
      <c r="I3" s="108" t="str">
        <f>IFERROR(VLOOKUP(D3,DB!A:F,6,0),"")</f>
        <v>Generator-SG</v>
      </c>
      <c r="J3" s="108" t="str">
        <f>IFERROR(VLOOKUP(D3,DB!A:G,7,0),"")</f>
        <v>Dead</v>
      </c>
      <c r="K3" s="93" t="s">
        <v>39119</v>
      </c>
      <c r="L3" s="87" t="str">
        <f>IFERROR(VLOOKUP(D3,DB!A:I,9,0),"")</f>
        <v>Latis</v>
      </c>
    </row>
    <row r="4" spans="1:16" ht="15" customHeight="1">
      <c r="A4" s="108" t="s">
        <v>39120</v>
      </c>
      <c r="B4" s="108" t="str">
        <f>IFERROR(VLOOKUP(D4,DB!A:K,11,0),"")</f>
        <v>R4</v>
      </c>
      <c r="C4" s="89">
        <v>1</v>
      </c>
      <c r="D4" s="87" t="s">
        <v>35403</v>
      </c>
      <c r="E4" s="90" t="s">
        <v>39106</v>
      </c>
      <c r="F4" s="91"/>
      <c r="G4" s="92">
        <f t="shared" ca="1" si="0"/>
        <v>45996.896179861113</v>
      </c>
      <c r="H4" s="91">
        <v>45996.848819444444</v>
      </c>
      <c r="I4" s="108" t="str">
        <f>IFERROR(VLOOKUP(D4,DB!A:F,6,0),"")</f>
        <v>SCECO</v>
      </c>
      <c r="J4" s="108" t="str">
        <f>IFERROR(VLOOKUP(D4,DB!A:G,7,0),"")</f>
        <v>Weak</v>
      </c>
      <c r="K4" s="93" t="s">
        <v>39121</v>
      </c>
      <c r="L4" s="87" t="str">
        <f>IFERROR(VLOOKUP(D4,DB!A:I,9,0),"")</f>
        <v>Latis</v>
      </c>
    </row>
    <row r="5" spans="1:16" ht="15" customHeight="1">
      <c r="A5" s="108" t="s">
        <v>39122</v>
      </c>
      <c r="B5" s="108" t="str">
        <f>IFERROR(VLOOKUP(D5,DB!A:K,11,0),"")</f>
        <v>R4</v>
      </c>
      <c r="C5" s="89">
        <v>5</v>
      </c>
      <c r="D5" s="87" t="s">
        <v>36157</v>
      </c>
      <c r="E5" s="90" t="s">
        <v>39106</v>
      </c>
      <c r="F5" s="91">
        <v>45996.859722222223</v>
      </c>
      <c r="G5" s="92">
        <f t="shared" ca="1" si="0"/>
        <v>3.6457638889260124E-2</v>
      </c>
      <c r="H5" s="91">
        <v>45996.85355324074</v>
      </c>
      <c r="I5" s="108" t="str">
        <f>IFERROR(VLOOKUP(D5,DB!A:F,6,0),"")</f>
        <v>Generator-SG</v>
      </c>
      <c r="J5" s="108" t="str">
        <f>IFERROR(VLOOKUP(D5,DB!A:G,7,0),"")</f>
        <v>In progress</v>
      </c>
      <c r="K5" s="93" t="s">
        <v>39123</v>
      </c>
      <c r="L5" s="87" t="str">
        <f>IFERROR(VLOOKUP(D5,DB!A:I,9,0),"")</f>
        <v>Latis</v>
      </c>
    </row>
    <row r="6" spans="1:16" ht="15" customHeight="1">
      <c r="A6" s="108"/>
      <c r="B6" s="108" t="str">
        <f>IFERROR(VLOOKUP(D6,DB!A:K,11,0),"")</f>
        <v/>
      </c>
      <c r="C6" s="89"/>
      <c r="D6" s="87"/>
      <c r="E6" s="90"/>
      <c r="F6" s="91"/>
      <c r="G6" s="92">
        <f t="shared" ca="1" si="0"/>
        <v>45996.896179861113</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45996.896179861113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45996.896179861113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45996.896179861113</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45996.896179861113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45996.896179861113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45996.896179861113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ref="G13:G76" ca="1" si="1">IFERROR(NOW()-F13,"")</f>
        <v>45996.896179861113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45996.896179861113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45996.896179861113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45996.896179861113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45996.896179861113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45996.896179861113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45996.896179861113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45996.896179861113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45996.896179861113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45996.896179861113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45996.896179861113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45996.896179861113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45996.896179861113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45996.896179861113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45996.896179861113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45996.896179861113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45996.896179861113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45996.896179861113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45996.896179861113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45996.896179861113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45996.896179861113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45996.896179861113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45996.896179861113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45996.896179861113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45996.896179861113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45996.896179861113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45996.896179861113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45996.896179861113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45996.896179861113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45996.896179861113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45996.896179861113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45996.896179861113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45996.896179861113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45996.896179861113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45996.896179861113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45996.896179861113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45996.896179861113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45996.896179861113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45996.896179861113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45996.896179861113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45996.896179861113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45996.896179861113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45996.896179861113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45996.896179861113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45996.896179861113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45996.896179861113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45996.896179861113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45996.896179861113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45996.896179861113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45996.896179861113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45996.896179861113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45996.896179861113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45996.896179861113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45996.896179861113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45996.896179861113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45996.896179861113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45996.896179861113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45996.896179861113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45996.896179861113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45996.896179861113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45996.896179861113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45996.896179861113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45996.896179861113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45996.896179861113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ref="G77:G140" ca="1" si="2">IFERROR(NOW()-F77,"")</f>
        <v>45996.896179861113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45996.896179861113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45996.896179861113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45996.896179861113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45996.896179861113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45996.896179861113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45996.896179861113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45996.896179861113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45996.896179861113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45996.896179861113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45996.896179861113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45996.896179861113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45996.896179861113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45996.896179861113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45996.896179861113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45996.896179861113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45996.896179861113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45996.896179861113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45996.896179861113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45996.896179861113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45996.896179861113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45996.896179861113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45996.896179861113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45996.896179861113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45996.896179861113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45996.896179861113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45996.896179861113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45996.896179861113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45996.896179861113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45996.896179861113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45996.896179861113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45996.896179861113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45996.896179861113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45996.896179861113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45996.896179861113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45996.896179861113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45996.896179861113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45996.896179861113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45996.896179861113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45996.896179861113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45996.896179861113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45996.896179861113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45996.896179861113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45996.896179861113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45996.896179861113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45996.896179861113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45996.896179861113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45996.896179861113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45996.896179861113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45996.896179861113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45996.896179861113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45996.896179861113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45996.896179861113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45996.896179861113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45996.896179861113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45996.896179861113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45996.896179861113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45996.896179861113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45996.896179861113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45996.896179861113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45996.896179861113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45996.896179861113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45996.896179861113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45996.896179861113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ref="G141:G186" ca="1" si="3">IFERROR(NOW()-F141,"")</f>
        <v>45996.896179861113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45996.896179861113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45996.896179861113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45996.896179861113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45996.896179861113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45996.896179861113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45996.896179861113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45996.896179861113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45996.896179861113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45996.896179861113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45996.896179861113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45996.896179861113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45996.896179861113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45996.896179861113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45996.896179861113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45996.896179861113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45996.896179861113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45996.896179861113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45996.896179861113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45996.896179861113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45996.896179861113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45996.896179861113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45996.896179861113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45996.896179861113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45996.896179861113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45996.896179861113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45996.896179861113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45996.896179861113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45996.896179861113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45996.896179861113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45996.896179861113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45996.896179861113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45996.896179861113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45996.896179861113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45996.896179861113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45996.896179861113</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45996.896179861113</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45996.896179861113</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45996.896179861113</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45996.896179861113</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45996.896179861113</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45996.896179861113</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45996.896179861113</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45996.896179861113</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45996.896179861113</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45996.896179861113</v>
      </c>
      <c r="H186" s="91"/>
      <c r="I186" s="108" t="str">
        <f>IFERROR(VLOOKUP(D186,DB!A:F,6,0),"")</f>
        <v/>
      </c>
      <c r="J186" s="108" t="str">
        <f>IFERROR(VLOOKUP(D186,DB!A:G,7,0),"")</f>
        <v/>
      </c>
      <c r="K186" s="93"/>
      <c r="L186" s="87" t="str">
        <f>IFERROR(VLOOKUP(D186,DB!A:I,9,0),"")</f>
        <v/>
      </c>
    </row>
  </sheetData>
  <dataValidations count="2">
    <dataValidation allowBlank="1" showInputMessage="1" showErrorMessage="1" sqref="E1" xr:uid="{A4F81451-56CC-4543-9497-104C4E44EE4B}"/>
    <dataValidation type="list" allowBlank="1" showInputMessage="1" showErrorMessage="1" sqref="E2:E1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K6" sqref="K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105.0641196759243</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39109</v>
      </c>
      <c r="F3" s="38">
        <v>45926.188877314817</v>
      </c>
      <c r="G3" s="103">
        <f t="shared" ref="G3" ca="1" si="0">IFERROR(NOW()-F3,"")</f>
        <v>70.707302546295978</v>
      </c>
      <c r="H3" s="38">
        <v>45926.158159722225</v>
      </c>
      <c r="I3" s="37" t="str">
        <f>IFERROR(VLOOKUP(D3,DB!A:F,6,0),"")</f>
        <v>SCECO</v>
      </c>
      <c r="J3" s="37" t="str">
        <f>IFERROR(VLOOKUP(D3,DB!A:G,7,0),"")</f>
        <v>Good</v>
      </c>
      <c r="K3" s="37" t="s">
        <v>39127</v>
      </c>
      <c r="L3" s="37" t="str">
        <f>IFERROR(VLOOKUP(D3,DB!A:I,9,0),"")</f>
        <v>Latis</v>
      </c>
      <c r="M3" s="100"/>
    </row>
    <row r="4" spans="1:13" s="39" customFormat="1" ht="39.75" customHeight="1">
      <c r="A4" s="104" t="s">
        <v>39128</v>
      </c>
      <c r="B4" s="104" t="str">
        <f>IFERROR(VLOOKUP(D4,DB!A:K,11,0),"")</f>
        <v>R5</v>
      </c>
      <c r="C4" s="104">
        <v>1</v>
      </c>
      <c r="D4" s="104" t="s">
        <v>34832</v>
      </c>
      <c r="E4" s="104" t="s">
        <v>39109</v>
      </c>
      <c r="F4" s="105">
        <v>45948.661111111112</v>
      </c>
      <c r="G4" s="106">
        <f t="shared" ref="G4" ca="1" si="1">IFERROR(NOW()-F4,"")</f>
        <v>48.23506875000021</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15.522881249999045</v>
      </c>
      <c r="H5" s="133">
        <v>45981.360798611109</v>
      </c>
      <c r="I5" s="104" t="str">
        <f>IFERROR(VLOOKUP(D5,DB!A:F,6,0),"")</f>
        <v>SCECO</v>
      </c>
      <c r="J5" s="104" t="str">
        <f>IFERROR(VLOOKUP(D5,DB!A:G,7,0),"")</f>
        <v>Dead</v>
      </c>
      <c r="K5" s="104" t="s">
        <v>39131</v>
      </c>
      <c r="L5" s="104" t="str">
        <f>IFERROR(VLOOKUP(D5,DB!A:I,9,0),"")</f>
        <v>Latis</v>
      </c>
    </row>
    <row r="6" spans="1:13" ht="15.75">
      <c r="A6" s="37"/>
      <c r="B6" s="37" t="str">
        <f>IFERROR(VLOOKUP(D6,DB!A:K,11,0),"")</f>
        <v/>
      </c>
      <c r="C6" s="37"/>
      <c r="D6" s="150"/>
      <c r="E6" s="37"/>
      <c r="F6" s="38"/>
      <c r="G6" s="132">
        <f t="shared" ref="G6:G20" ca="1" si="2">IFERROR(NOW()-F6,"")</f>
        <v>45996.896179745374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45996.896179745374</v>
      </c>
      <c r="H7" s="38"/>
      <c r="I7" s="37" t="str">
        <f>IFERROR(VLOOKUP(D7,DB!A:F,6,0),"")</f>
        <v/>
      </c>
      <c r="J7" s="37" t="str">
        <f>IFERROR(VLOOKUP(D7,DB!A:G,7,0),"")</f>
        <v/>
      </c>
      <c r="K7" s="37"/>
      <c r="L7" s="37" t="str">
        <f>IFERROR(VLOOKUP(D7,DB!A:I,9,0),"")</f>
        <v/>
      </c>
    </row>
    <row r="8" spans="1:13">
      <c r="A8" s="37"/>
      <c r="B8" s="37" t="str">
        <f>IFERROR(VLOOKUP(D8,DB!A:K,11,0),"")</f>
        <v/>
      </c>
      <c r="C8" s="37"/>
      <c r="D8" s="156"/>
      <c r="E8" s="37"/>
      <c r="F8" s="38"/>
      <c r="G8" s="132">
        <f t="shared" ca="1" si="2"/>
        <v>45996.896179745374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45996.896179745374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45996.896179745374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45996.896179745374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45996.896179745374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45996.896179745374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45996.896179745374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45996.896179745374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45996.896179745374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45996.896179745374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45996.896179745374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45996.896179745374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45996.896179745374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45996.896179745374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45996.896179745374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45996.896179745374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45996.896179745374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45996.896179745374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45996.896179745374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45996.896179745374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45996.896179745374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45996.896179745374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45996.896179745374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45996.896179745374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45996.896179745374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45996.896179745374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45996.896179745374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45996.896179745374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45996.896179745374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45996.896179745374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45996.896179745374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45996.896179745374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45996.896179745374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45996.896179745374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45996.896179745374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45996.896179745374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45996.896179745374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45996.896179745374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45996.896179745374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45996.896179745374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45996.896179745374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45996.896179745374</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45996.896179745374</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7"/>
  <sheetViews>
    <sheetView tabSelected="1" workbookViewId="0">
      <selection activeCell="A2" sqref="A2:X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1" ca="1" si="0">IFERROR(NOW()-F2,"-")</f>
        <v>45996.896179745374</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45996.896179745374</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45996.896179745374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45996.896179745374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45996.896179745374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45996.896179745374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45996.896179745374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45996.896179745374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45996.896179745374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45996.896179745374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45996.896179745374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45996.896179745374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45996.896179745374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45996.896179745374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45996.896179745374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45996.896179745374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45996.896179745374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45996.896179745374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45996.896179745374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45996.896179745374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45996.896179745374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45996.896179745374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45996.896179745374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45996.896179745374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45996.896179745374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45996.896179745374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45996.896179745374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45996.896179745374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45996.896179745374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45996.896179745374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45996.896179745374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45996.896179745374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45996.896179745374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45996.896179745374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45996.896179745374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45996.896179745374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45996.896179745374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45996.896179745374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45996.896179745374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45996.896179745374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45996.896179745374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45996.896179745374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45996.896179745374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45996.896179745374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45996.896179745374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45996.896179745374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45996.896179745374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45996.896179745374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45996.896179745374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45996.896179745374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ref="G52:G115" ca="1" si="1">IFERROR(NOW()-F52,"-")</f>
        <v>45996.896179745374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45996.896179745374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45996.896179745374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45996.896179745374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45996.896179745374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45996.896179745374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45996.896179745374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45996.896179745374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45996.896179745374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45996.896179745374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45996.896179745374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45996.896179745374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45996.896179745374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45996.896179745374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45996.896179745374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45996.896179745374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45996.896179745374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45996.896179745374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45996.896179745374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45996.896179745374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45996.896179745374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45996.896179745374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45996.896179745374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45996.896179745374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45996.896179745374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45996.896179745374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45996.896179745374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45996.896179745374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45996.896179745374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45996.896179745374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45996.896179745374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45996.896179745374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45996.896179745374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45996.896179745374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45996.896179745374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45996.896179745374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45996.896179745374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45996.896179745374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45996.896179745374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45996.896179745374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45996.896179745374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45996.896179745374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45996.896179745374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45996.896179745374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45996.896179745374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45996.896179745374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45996.896179745374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45996.896179745374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45996.896179745374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45996.896179745374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45996.896179745374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45996.896179745374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45996.896179745374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45996.896179745374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45996.896179745374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45996.896179745374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45996.896179745374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45996.896179745374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45996.896179745374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45996.896179745374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45996.896179745374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45996.896179745374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45996.896179745374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45996.896179745374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ref="G116:G179" ca="1" si="2">IFERROR(NOW()-F116,"-")</f>
        <v>45996.896179745374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45996.896179745374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45996.896179745374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45996.896179745374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45996.896179745374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45996.896179745374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45996.896179745374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45996.896179745374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45996.896179745374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45996.896179745374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45996.896179745374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45996.896179745374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45996.896179745374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45996.896179745374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45996.896179745374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45996.896179745374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45996.896179745374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45996.896179745374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45996.896179745374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45996.896179745374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45996.896179745374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45996.896179745374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45996.896179745374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45996.896179745374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45996.896179745374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45996.896179745374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45996.896179745374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45996.896179745374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45996.896179745374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45996.896179745374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45996.896179745374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45996.896179745374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45996.896179745374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45996.896179745374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45996.896179745374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45996.896179745374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45996.896179745374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45996.896179745374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45996.896179745374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45996.896179745374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45996.896179745374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45996.896179745374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45996.896179745374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45996.896179745374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45996.896179745374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45996.896179745374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45996.896179745374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45996.896179745374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45996.896179745374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45996.896179745374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45996.896179745374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45996.896179745374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45996.896179745374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45996.896179745374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45996.896179745374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45996.896179745374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45996.896179745374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45996.896179745374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45996.896179745374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45996.896179745374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45996.896179745374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45996.896179745374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45996.896179745374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45996.896179745374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ref="G180:G243" ca="1" si="3">IFERROR(NOW()-F180,"-")</f>
        <v>45996.896179745374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45996.896179745374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45996.896179745374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45996.896179745374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45996.896179745374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45996.896179745374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45996.896179745374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45996.896179745374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45996.896179745374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45996.896179745374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45996.896179745374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45996.896179745374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45996.896179745374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45996.896179745374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45996.896179745374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45996.896179745374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45996.896179745374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45996.896179745374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45996.896179745374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45996.896179745374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45996.896179745374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45996.896179745374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45996.896179745374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45996.896179745374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45996.896179745374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45996.896179745374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45996.896179745374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45996.896179745374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45996.896179745374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45996.896179745374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45996.896179745374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45996.896179745374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45996.896179745374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45996.896179745374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45996.896179745374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45996.896179745374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45996.896179745374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45996.896179745374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45996.896179745374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45996.896179745374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45996.896179745374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45996.896179745374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45996.896179745374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45996.896179745374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45996.896179745374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45996.896179745374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45996.896179745374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45996.896179745374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45996.896179745374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45996.896179745374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45996.896179745374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45996.896179745374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45996.896179745374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45996.896179745374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45996.896179745374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45996.896179745374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45996.896179745374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45996.896179745374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45996.896179745374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45996.896179745374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45996.896179745374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45996.896179745374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45996.896179745374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45996.896179745374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ref="G244:G307" ca="1" si="4">IFERROR(NOW()-F244,"-")</f>
        <v>45996.896179745374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45996.896179745374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45996.896179745374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45996.896179745374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45996.896179745374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45996.896179745374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45996.896179745374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45996.896179745374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45996.896179745374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45996.896179745374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45996.896179745374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45996.896179745374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45996.896179745374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45996.896179745374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45996.896179745374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45996.896179745374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45996.896179745374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45996.896179745374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45996.896179745374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45996.896179745374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45996.896179745374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45996.896179745374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45996.896179745374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45996.896179745374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45996.896179745374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45996.896179745374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45996.896179745374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45996.896179745374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45996.896179745374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45996.896179745374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45996.896179745374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45996.896179745374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45996.896179745374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45996.896179745374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45996.896179745374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45996.896179745374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45996.896179745374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45996.896179745374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45996.896179745374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45996.896179745374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45996.896179745374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45996.896179745374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45996.896179745374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45996.896179745374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45996.896179745374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45996.896179745374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45996.896179745374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45996.896179745374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45996.896179745374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45996.896179745374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45996.896179745374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45996.896179745374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45996.896179745374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45996.896179745374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45996.896179745374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45996.896179745374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45996.896179745374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45996.896179745374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45996.896179745374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45996.896179745374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45996.896179745374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45996.896179745374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45996.896179745374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45996.896179745374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ref="G308:G371" ca="1" si="5">IFERROR(NOW()-F308,"-")</f>
        <v>45996.896179745374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45996.896179745374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45996.896179745374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45996.896179745374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45996.896179745374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45996.896179745374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45996.896179745374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45996.896179745374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45996.896179745374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45996.896179745374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45996.896179745374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45996.896179745374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45996.896179745374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45996.896179745374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45996.896179745374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45996.896179745374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45996.896179745374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45996.896179745374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45996.896179745374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45996.896179745374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45996.896179745374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45996.896179745374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45996.896179745374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45996.896179745374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45996.896179745374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45996.896179745374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45996.896179745374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45996.896179745374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45996.896179745374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45996.896179745374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45996.896179745374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45996.896179745374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45996.896179745374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45996.896179745374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45996.896179745374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45996.896179745374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45996.896179745374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45996.896179745374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45996.896179745374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45996.896179745374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45996.896179745374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45996.896179745374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45996.896179745374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45996.896179745374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45996.896179745374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45996.896179745374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45996.896179745374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45996.896179745374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45996.896179745374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45996.896179745374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45996.896179745374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45996.896179745374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45996.896179745374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45996.896179745374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45996.896179745374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45996.896179745374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45996.896179745374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45996.896179745374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45996.896179745374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45996.896179745374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45996.896179745374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45996.896179745374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45996.896179745374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45996.896179745374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ref="G372:G435" ca="1" si="6">IFERROR(NOW()-F372,"-")</f>
        <v>45996.896179745374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45996.896179745374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45996.896179745374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45996.896179745374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45996.896179745374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45996.896179745374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45996.896179745374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45996.896179745374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45996.896179745374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45996.896179745374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45996.896179745374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45996.896179745374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45996.896179745374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45996.896179745374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45996.896179745374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45996.896179745374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45996.896179745374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45996.896179745374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45996.896179745374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45996.896179745374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45996.896179745374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45996.896179745374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45996.896179745374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45996.896179745374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45996.896179745374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45996.896179745374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45996.896179745374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45996.896179745374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45996.896179745374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45996.896179745374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45996.896179745374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45996.896179745374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45996.896179745374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45996.896179745374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45996.896179745374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45996.896179745374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45996.896179745374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45996.896179745374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45996.896179745374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45996.896179745374</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45996.896179745374</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45996.896179745374</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45996.896179745374</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45996.896179745374</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45996.896179745374</v>
      </c>
      <c r="H416" s="118"/>
      <c r="I416" s="116" t="str">
        <f>IFERROR(VLOOKUP(D416,DB!A:F,6,0),"")</f>
        <v/>
      </c>
      <c r="J416" s="116" t="str">
        <f>IFERROR(VLOOKUP(D416,DB!A:G,7,0),"")</f>
        <v/>
      </c>
      <c r="K416" s="119"/>
      <c r="L416" s="134" t="str">
        <f>IFERROR(VLOOKUP(D416,DB!A:I,9,0),"")</f>
        <v/>
      </c>
    </row>
    <row r="417" spans="1:12" ht="31.5" customHeight="1">
      <c r="A417" s="140"/>
      <c r="B417" s="141" t="str">
        <f>IFERROR(VLOOKUP(D417,DB!A:K,11,0),"")</f>
        <v/>
      </c>
      <c r="C417" s="142"/>
      <c r="D417" s="141"/>
      <c r="E417" s="139"/>
      <c r="F417" s="143"/>
      <c r="G417" s="144">
        <f t="shared" ca="1" si="6"/>
        <v>45996.896179745374</v>
      </c>
      <c r="H417" s="143"/>
      <c r="I417" s="141" t="str">
        <f>IFERROR(VLOOKUP(D417,DB!A:F,6,0),"")</f>
        <v/>
      </c>
      <c r="J417" s="141" t="str">
        <f>IFERROR(VLOOKUP(D417,DB!A:G,7,0),"")</f>
        <v/>
      </c>
      <c r="K417" s="145"/>
      <c r="L417" s="146" t="str">
        <f>IFERROR(VLOOKUP(D417,DB!A:I,9,0),"")</f>
        <v/>
      </c>
    </row>
  </sheetData>
  <dataValidations count="2">
    <dataValidation allowBlank="1" showInputMessage="1" showErrorMessage="1" sqref="E1" xr:uid="{9E1BC488-8814-4F8A-8DBE-742B3278AB71}"/>
    <dataValidation type="list" allowBlank="1" showInputMessage="1" showErrorMessage="1" sqref="E2:E41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2025-12-05T18:32:15Z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