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661" documentId="120_S{2AC9BD13-BADA-5192-A53E-5A8FF88502F6}" xr6:coauthVersionLast="47" xr6:coauthVersionMax="47" xr10:uidLastSave="{BDE882F8-81DF-4379-970B-A4F1DF818B7C}"/>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5" l="1"/>
  <c r="J24" i="4"/>
  <c r="J19"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L19" i="4"/>
  <c r="B20" i="4"/>
  <c r="G20" i="4"/>
  <c r="I20" i="4"/>
  <c r="J20" i="4"/>
  <c r="L20" i="4"/>
  <c r="B21" i="4"/>
  <c r="G21" i="4"/>
  <c r="I21" i="4"/>
  <c r="J21" i="4"/>
  <c r="L21" i="4"/>
  <c r="B22" i="4"/>
  <c r="G22" i="4"/>
  <c r="I22" i="4"/>
  <c r="J22" i="4"/>
  <c r="L22" i="4"/>
  <c r="B23" i="4"/>
  <c r="G23" i="4"/>
  <c r="I23" i="4"/>
  <c r="J23" i="4"/>
  <c r="L23" i="4"/>
  <c r="B24" i="4"/>
  <c r="G24" i="4"/>
  <c r="I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G2" i="5"/>
  <c r="L3" i="1"/>
  <c r="L4" i="1"/>
  <c r="L5" i="1"/>
  <c r="L6" i="1"/>
  <c r="L7" i="1"/>
  <c r="J3" i="1"/>
  <c r="J4" i="1"/>
  <c r="J5" i="1"/>
  <c r="J6" i="1"/>
  <c r="J7" i="1"/>
  <c r="I3" i="1"/>
  <c r="I4" i="1"/>
  <c r="I5" i="1"/>
  <c r="I6" i="1"/>
  <c r="I7" i="1"/>
  <c r="G3" i="1"/>
  <c r="G4" i="1"/>
  <c r="G5" i="1"/>
  <c r="G6" i="1"/>
  <c r="G7" i="1"/>
  <c r="B3" i="1"/>
  <c r="B4" i="1"/>
  <c r="B5" i="1"/>
  <c r="B6" i="1"/>
  <c r="B7"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<sst xmlns="http://schemas.openxmlformats.org/spreadsheetml/2006/main" count="180305" uniqueCount="39136">
  <si>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</si>
  <si>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</si>
  <si>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</si>
  <si>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</si>
  <si>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</si>
  <si>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</si>
  <si>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</si>
  <si>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</si>
  <si>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</si>
  <si>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</si>
  <si>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</si>
  <si>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</si>
  <si>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</si>
  <si>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</si>
  <si>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</si>
  <si>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</si>
  <si>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</si>
  <si>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</si>
  <si>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</si>
  <si>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</si>
  <si>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</si>
  <si>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</si>
  <si>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</si>
  <si>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</si>
  <si>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</si>
  <si>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</si>
  <si>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</si>
  <si>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</si>
  <si>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</si>
  <si>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</si>
  <si>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</si>
  <si>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</si>
  <si>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</si>
  <si>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</si>
  <si>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</si>
  <si>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</si>
  <si>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</si>
  <si>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</si>
  <si>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</si>
  <si>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</si>
  <si>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</si>
  <si>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</si>
  <si>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</si>
  <si>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</si>
  <si>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</si>
  <si>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</si>
  <si>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</si>
  <si>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</si>
  <si>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</si>
  <si>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</si>
  <si>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</si>
  <si>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</si>
  <si>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</si>
  <si>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</si>
  <si>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</si>
  <si>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</si>
  <si>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</si>
  <si>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</si>
  <si>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</si>
  <si>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</si>
  <si>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</si>
  <si>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</si>
  <si>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</si>
  <si>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</si>
  <si>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</si>
  <si>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</si>
  <si>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</si>
  <si>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</si>
  <si>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</si>
  <si>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</si>
  <si>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</si>
  <si>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</si>
  <si>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</si>
  <si>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</si>
  <si>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</si>
  <si>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</si>
  <si>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</si>
  <si>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</si>
  <si>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</si>
  <si>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</si>
  <si>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</si>
  <si>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</si>
  <si>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</si>
  <si>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</si>
  <si>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</si>
  <si>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</si>
  <si>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</si>
  <si>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</si>
  <si>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</si>
  <si>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</si>
  <si>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</si>
  <si>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</si>
  <si>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</si>
  <si>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</si>
  <si>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</si>
  <si>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</si>
  <si>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</si>
  <si>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</si>
  <si>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</si>
  <si>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</si>
  <si>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</si>
  <si>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</si>
  <si>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</si>
  <si>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</si>
  <si>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</si>
  <si>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</si>
  <si>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</si>
  <si>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</si>
  <si>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</si>
  <si>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</si>
  <si>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</si>
  <si>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</si>
  <si>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</si>
  <si>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</si>
  <si>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</si>
  <si>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</si>
  <si>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</si>
  <si>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</si>
  <si>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</si>
  <si>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</si>
  <si>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</si>
  <si>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</si>
  <si>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</si>
  <si>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</si>
  <si>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</si>
  <si>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</si>
  <si>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</si>
  <si>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</si>
  <si>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</si>
  <si>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</si>
  <si>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</si>
  <si>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</si>
  <si>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</si>
  <si>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</si>
  <si>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</si>
  <si>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</si>
  <si>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</si>
  <si>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</si>
  <si>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</si>
  <si>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</si>
  <si>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</si>
  <si>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</si>
  <si>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</si>
  <si>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</si>
  <si>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</si>
  <si>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</si>
  <si>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</si>
  <si>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</si>
  <si>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</si>
  <si>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</si>
  <si>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</si>
  <si>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</si>
  <si>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</si>
  <si>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</si>
  <si>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</si>
  <si>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</si>
  <si>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</si>
  <si>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</si>
  <si>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</si>
  <si>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</si>
  <si>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</si>
  <si>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</si>
  <si>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</si>
  <si>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</si>
  <si>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</si>
  <si>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</si>
  <si>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</si>
  <si>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</si>
  <si>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</si>
  <si>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</si>
  <si>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</si>
  <si>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</si>
  <si>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</si>
  <si>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</si>
  <si>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</si>
  <si>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</si>
  <si>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</si>
  <si>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</si>
  <si>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</si>
  <si>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</si>
  <si>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</si>
  <si>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</si>
  <si>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</si>
  <si>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</si>
  <si>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</si>
  <si>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</si>
  <si>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</si>
  <si>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</si>
  <si>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</si>
  <si>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</si>
  <si>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</si>
  <si>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</si>
  <si>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</si>
  <si>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</si>
  <si>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</si>
  <si>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</si>
  <si>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</si>
  <si>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</si>
  <si>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</si>
  <si>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</si>
  <si>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</si>
  <si>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</si>
  <si>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</si>
  <si>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</si>
  <si>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</si>
  <si>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</si>
  <si>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</si>
  <si>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</si>
  <si>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</si>
  <si>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</si>
  <si>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</si>
  <si>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</si>
  <si>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</si>
  <si>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</si>
  <si>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</si>
  <si>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</si>
  <si>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</si>
  <si>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</si>
  <si>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</si>
  <si>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</si>
  <si>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</si>
  <si>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</si>
  <si>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</si>
  <si>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</si>
  <si>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</si>
  <si>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</si>
  <si>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</si>
  <si>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</si>
  <si>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</si>
  <si>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</si>
  <si>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</si>
  <si>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</si>
  <si>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</si>
  <si>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</si>
  <si>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</si>
  <si>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</si>
  <si>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</si>
  <si>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</si>
  <si>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</si>
  <si>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</si>
  <si>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</si>
  <si>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</si>
  <si>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</si>
  <si>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</si>
  <si>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</si>
  <si>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</si>
  <si>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</si>
  <si>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</si>
  <si>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</si>
  <si>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</si>
  <si>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</si>
  <si>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</si>
  <si>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</si>
  <si>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</si>
  <si>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</si>
  <si>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</si>
  <si>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</si>
  <si>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</si>
  <si>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</si>
  <si>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</si>
  <si>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</si>
  <si>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</si>
  <si>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</si>
  <si>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</si>
  <si>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</si>
  <si>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</si>
  <si>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</si>
  <si>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</si>
  <si>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</si>
  <si>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</si>
  <si>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</si>
  <si>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</si>
  <si>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</si>
  <si>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</si>
  <si>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</si>
  <si>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</si>
  <si>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</si>
  <si>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</si>
  <si>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</si>
  <si>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</si>
  <si>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</si>
  <si>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</si>
  <si>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</si>
  <si>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</si>
  <si>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</si>
  <si>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</si>
  <si>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</si>
  <si>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</si>
  <si>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</si>
  <si>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</si>
  <si>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</si>
  <si>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</si>
  <si>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</si>
  <si>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</si>
  <si>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</si>
  <si>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</si>
  <si>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</si>
  <si>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</si>
  <si>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</si>
  <si>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</si>
  <si>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</si>
  <si>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</si>
  <si>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</si>
  <si>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</si>
  <si>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</si>
  <si>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</si>
  <si>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</si>
  <si>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</si>
  <si>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</si>
  <si>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</si>
  <si>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</si>
  <si>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</si>
  <si>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</si>
  <si>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</si>
  <si>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</si>
  <si>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</si>
  <si>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</si>
  <si>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</si>
  <si>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</si>
  <si>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</si>
  <si>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</si>
  <si>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</si>
  <si>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</si>
  <si>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</si>
  <si>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</si>
  <si>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</si>
  <si>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</si>
  <si>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</si>
  <si>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</si>
  <si>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</si>
  <si>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</si>
  <si>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</si>
  <si>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</si>
  <si>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</si>
  <si>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</si>
  <si>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</si>
  <si>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</si>
  <si>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</si>
  <si>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</si>
  <si>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</si>
  <si>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</si>
  <si>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</si>
  <si>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</si>
  <si>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</si>
  <si>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</si>
  <si>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</si>
  <si>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</si>
  <si>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</si>
  <si>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</si>
  <si>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</si>
  <si>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</si>
  <si>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</si>
  <si>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</si>
  <si>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</si>
  <si>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</si>
  <si>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</si>
  <si>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</si>
  <si>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</si>
  <si>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</si>
  <si>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</si>
  <si>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</si>
  <si>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</si>
  <si>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</si>
  <si>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</si>
  <si>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</si>
  <si>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</si>
  <si>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</si>
  <si>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</si>
  <si>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</si>
  <si>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</si>
  <si>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</si>
  <si>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</si>
  <si>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</si>
  <si>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</si>
  <si>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</si>
  <si>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</si>
  <si>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</si>
  <si>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</si>
  <si>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</si>
  <si>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</si>
  <si>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</si>
  <si>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</si>
  <si>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</si>
  <si>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</si>
  <si>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</si>
  <si>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</si>
  <si>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</si>
  <si>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</si>
  <si>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</si>
  <si>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</si>
  <si>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</si>
  <si>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</si>
  <si>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</si>
  <si>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</si>
  <si>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</si>
  <si>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</si>
  <si>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</si>
  <si>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</si>
  <si>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</si>
  <si>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</si>
  <si>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</si>
  <si>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</si>
  <si>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</si>
  <si>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</si>
  <si>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</si>
  <si>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</si>
  <si>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</si>
  <si>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</si>
  <si>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</si>
  <si>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</si>
  <si>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</si>
  <si>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</si>
  <si>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</si>
  <si>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</si>
  <si>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</si>
  <si>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</si>
  <si>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</si>
  <si>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</si>
  <si>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</si>
  <si>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</si>
  <si>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</si>
  <si>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</si>
  <si>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</si>
  <si>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</si>
  <si>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</si>
  <si>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</si>
  <si>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</si>
  <si>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</si>
  <si>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</si>
  <si>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</si>
  <si>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</si>
  <si>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</si>
  <si>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</si>
  <si>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</si>
  <si>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</si>
  <si>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</si>
  <si>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</si>
  <si>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</si>
  <si>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</si>
  <si>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</si>
  <si>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</si>
  <si>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</si>
  <si>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</si>
  <si>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</si>
  <si>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</si>
  <si>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</si>
  <si>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</si>
  <si>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</si>
  <si>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</si>
  <si>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</si>
  <si>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</si>
  <si>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</si>
  <si>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</si>
  <si>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</si>
  <si>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</si>
  <si>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</si>
  <si>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</si>
  <si>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</si>
  <si>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</si>
  <si>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</si>
  <si>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</si>
  <si>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</si>
  <si>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</si>
  <si>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</si>
  <si>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</si>
  <si>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</si>
  <si>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</si>
  <si>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</si>
  <si>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</si>
  <si>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</si>
  <si>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</si>
  <si>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</si>
  <si>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</si>
  <si>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</si>
  <si>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</si>
  <si>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</si>
  <si>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</si>
  <si>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</si>
  <si>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</si>
  <si>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</si>
  <si>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</si>
  <si>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</si>
  <si>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</si>
  <si>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</si>
  <si>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</si>
  <si>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</si>
  <si>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</si>
  <si>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</si>
  <si>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</si>
  <si>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</si>
  <si>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</si>
  <si>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</si>
  <si>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</si>
  <si>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</si>
  <si>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</si>
  <si>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</si>
  <si>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</si>
  <si>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</si>
  <si>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</si>
  <si>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</si>
  <si>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</si>
  <si>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</si>
  <si>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</si>
  <si>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</si>
  <si>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</si>
  <si>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</si>
  <si>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</si>
  <si>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</si>
  <si>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</si>
  <si>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</si>
  <si>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</si>
  <si>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</si>
  <si>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</si>
  <si>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</si>
  <si>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</si>
  <si>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</si>
  <si>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</si>
  <si>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</si>
  <si>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</si>
  <si>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</si>
  <si>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</si>
  <si>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</si>
  <si>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</si>
  <si>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</si>
  <si>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</si>
  <si>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</si>
  <si>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</si>
  <si>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</si>
  <si>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</si>
  <si>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</si>
  <si>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</si>
  <si>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</si>
  <si>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</si>
  <si>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</si>
  <si>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</si>
  <si>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</si>
  <si>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</si>
  <si>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</si>
  <si>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</si>
  <si>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</si>
  <si>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</si>
  <si>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</si>
  <si>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</si>
  <si>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</si>
  <si>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</si>
  <si>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</si>
  <si>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</si>
  <si>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</si>
  <si>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</si>
  <si>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</si>
  <si>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</si>
  <si>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</si>
  <si>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</si>
  <si>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</si>
  <si>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</si>
  <si>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</si>
  <si>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</si>
  <si>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</si>
  <si>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</si>
  <si>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</si>
  <si>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</si>
  <si>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</si>
  <si>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</si>
  <si>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</si>
  <si>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</si>
  <si>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</si>
  <si>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</si>
  <si>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</si>
  <si>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</si>
  <si>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</si>
  <si>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</si>
  <si>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</si>
  <si>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</si>
  <si>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</si>
  <si>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</si>
  <si>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</si>
  <si>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</si>
  <si>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</si>
  <si>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</si>
  <si>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</si>
  <si>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</si>
  <si>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</si>
  <si>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</si>
  <si>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</si>
  <si>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</si>
  <si>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</si>
  <si>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</si>
  <si>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</si>
  <si>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</si>
  <si>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</si>
  <si>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</si>
  <si>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</si>
  <si>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</si>
  <si>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</si>
  <si>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</si>
  <si>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</si>
  <si>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</si>
  <si>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</si>
  <si>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</si>
  <si>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</si>
  <si>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</si>
  <si>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</si>
  <si>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</si>
  <si>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</si>
  <si>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</si>
  <si>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</si>
  <si>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</si>
  <si>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</si>
  <si>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</si>
  <si>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</si>
  <si>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</si>
  <si>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</si>
  <si>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</si>
  <si>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</si>
  <si>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</si>
  <si>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</si>
  <si>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</si>
  <si>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</si>
  <si>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</si>
  <si>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</si>
  <si>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</si>
  <si>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</si>
  <si>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</si>
  <si>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</si>
  <si>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</si>
  <si>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</si>
  <si>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</si>
  <si>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</si>
  <si>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</si>
  <si>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</si>
  <si>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</si>
  <si>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</si>
  <si>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</si>
  <si>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</si>
  <si>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</si>
  <si>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</si>
  <si>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</si>
  <si>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</si>
  <si>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</si>
  <si>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</si>
  <si>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</si>
  <si>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</si>
  <si>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</si>
  <si>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</si>
  <si>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</si>
  <si>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</si>
  <si>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</si>
  <si>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</si>
  <si>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</si>
  <si>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</si>
  <si>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</si>
  <si>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</si>
  <si>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</si>
  <si>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</si>
  <si>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</si>
  <si>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</si>
  <si>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</si>
  <si>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</si>
  <si>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</si>
  <si>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</si>
  <si>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</si>
  <si>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</si>
  <si>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</si>
  <si>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</si>
  <si>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</si>
  <si>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</si>
  <si>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</si>
  <si>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</si>
  <si>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</si>
  <si>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</si>
  <si>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</si>
  <si>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</si>
  <si>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</si>
  <si>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</si>
  <si>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</si>
  <si>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</si>
  <si>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</si>
  <si>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</si>
  <si>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</si>
  <si>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</si>
  <si>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</si>
  <si>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</si>
  <si>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</si>
  <si>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</si>
  <si>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</si>
  <si>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</si>
  <si>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</si>
  <si>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</si>
  <si>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</si>
  <si>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</si>
  <si>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</si>
  <si>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</si>
  <si>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</si>
  <si>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</si>
  <si>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</si>
  <si>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</si>
  <si>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</si>
  <si>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</si>
  <si>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</si>
  <si>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</si>
  <si>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</si>
  <si>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</si>
  <si>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</si>
  <si>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</si>
  <si>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</si>
  <si>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</si>
  <si>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</si>
  <si>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</si>
  <si>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</si>
  <si>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</si>
  <si>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</si>
  <si>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</si>
  <si>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</si>
  <si>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</si>
  <si>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</si>
  <si>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</si>
  <si>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</si>
  <si>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</si>
  <si>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</si>
  <si>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</si>
  <si>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</si>
  <si>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</si>
  <si>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</si>
  <si>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</si>
  <si>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</si>
  <si>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</si>
  <si>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</si>
  <si>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</si>
  <si>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</si>
  <si>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</si>
  <si>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</si>
  <si>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</si>
  <si>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</si>
  <si>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</si>
  <si>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</si>
  <si>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</si>
  <si>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</si>
  <si>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</si>
  <si>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</si>
  <si>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</si>
  <si>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</si>
  <si>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</si>
  <si>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</si>
  <si>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</si>
  <si>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</si>
  <si>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</si>
  <si>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</si>
  <si>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</si>
  <si>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</si>
  <si>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</si>
  <si>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</si>
  <si>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</si>
  <si>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</si>
  <si>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</si>
  <si>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</si>
  <si>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</si>
  <si>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</si>
  <si>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</si>
  <si>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</si>
  <si>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</si>
  <si>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</si>
  <si>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</si>
  <si>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</si>
  <si>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</si>
  <si>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</si>
  <si>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</si>
  <si>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</si>
  <si>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</si>
  <si>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</si>
  <si>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</si>
  <si>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</si>
  <si>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</si>
  <si>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</si>
  <si>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</si>
  <si>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</si>
  <si>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</si>
  <si>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</si>
  <si>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</si>
  <si>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</si>
  <si>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</si>
  <si>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</si>
  <si>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</si>
  <si>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</si>
  <si>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</si>
  <si>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</si>
  <si>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</si>
  <si>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</si>
  <si>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</si>
  <si>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</si>
  <si>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</si>
  <si>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</si>
  <si>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</si>
  <si>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</si>
  <si>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</si>
  <si>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</si>
  <si>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</si>
  <si>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</si>
  <si>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</si>
  <si>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</si>
  <si>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</si>
  <si>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</si>
  <si>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</si>
  <si>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</si>
  <si>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</si>
  <si>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</si>
  <si>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</si>
  <si>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</si>
  <si>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</si>
  <si>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</si>
  <si>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</si>
  <si>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</si>
  <si>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</si>
  <si>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</si>
  <si>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</si>
  <si>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</si>
  <si>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</si>
  <si>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</si>
  <si>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</si>
  <si>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</si>
  <si>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</si>
  <si>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</si>
  <si>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</si>
  <si>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</si>
  <si>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</si>
  <si>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</si>
  <si>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</si>
  <si>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</si>
  <si>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</si>
  <si>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</si>
  <si>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</si>
  <si>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</si>
  <si>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</si>
  <si>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</si>
  <si>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</si>
  <si>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</si>
  <si>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</si>
  <si>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</si>
  <si>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</si>
  <si>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</si>
  <si>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</si>
  <si>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</si>
  <si>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</si>
  <si>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</si>
  <si>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</si>
  <si>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</si>
  <si>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</si>
  <si>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</si>
  <si>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</si>
  <si>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</si>
  <si>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</si>
  <si>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</si>
  <si>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</si>
  <si>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</si>
  <si>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</si>
  <si>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</si>
  <si>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</si>
  <si>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</si>
  <si>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</si>
  <si>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</si>
  <si>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</si>
  <si>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</si>
  <si>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</si>
  <si>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</si>
  <si>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</si>
  <si>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</si>
  <si>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</si>
  <si>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</si>
  <si>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</si>
  <si>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</si>
  <si>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</si>
  <si>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</si>
  <si>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</si>
  <si>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</si>
  <si>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</si>
  <si>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</si>
  <si>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</si>
  <si>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</si>
  <si>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</si>
  <si>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</si>
  <si>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</si>
  <si>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</si>
  <si>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</si>
  <si>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</si>
  <si>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</si>
  <si>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</si>
  <si>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</si>
  <si>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</si>
  <si>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</si>
  <si>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</si>
  <si>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</si>
  <si>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</si>
  <si>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</si>
  <si>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</si>
  <si>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</si>
  <si>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</si>
  <si>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</si>
  <si>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</si>
  <si>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</si>
  <si>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</si>
  <si>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</si>
  <si>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</si>
  <si>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</si>
  <si>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</si>
  <si>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</si>
  <si>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</si>
  <si>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</si>
  <si>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</si>
  <si>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</si>
  <si>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</si>
  <si>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</si>
  <si>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</si>
  <si>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</si>
  <si>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</si>
  <si>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</si>
  <si>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</si>
  <si>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</si>
  <si>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</si>
  <si>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</si>
  <si>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</si>
  <si>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</si>
  <si>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</si>
  <si>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</si>
  <si>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</si>
  <si>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</si>
  <si>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</si>
  <si>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</si>
  <si>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</si>
  <si>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</si>
  <si>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</si>
  <si>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</si>
  <si>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</si>
  <si>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</si>
  <si>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</si>
  <si>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</si>
  <si>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</si>
  <si>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</si>
  <si>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</si>
  <si>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</si>
  <si>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</si>
  <si>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</si>
  <si>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</si>
  <si>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</si>
  <si>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</si>
  <si>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</si>
  <si>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</si>
  <si>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</si>
  <si>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</si>
  <si>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</si>
  <si>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</si>
  <si>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</si>
  <si>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</si>
  <si>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</si>
  <si>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</si>
  <si>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</si>
  <si>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</si>
  <si>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</si>
  <si>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</si>
  <si>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</si>
  <si>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</si>
  <si>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</si>
  <si>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</si>
  <si>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</si>
  <si>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</si>
  <si>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</si>
  <si>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</si>
  <si>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</si>
  <si>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</si>
  <si>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</si>
  <si>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</si>
  <si>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</si>
  <si>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</si>
  <si>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</si>
  <si>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</si>
  <si>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</si>
  <si>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</si>
  <si>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</si>
  <si>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</si>
  <si>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</si>
  <si>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</si>
  <si>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</si>
  <si>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</si>
  <si>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</si>
  <si>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</si>
  <si>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</si>
  <si>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</si>
  <si>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</si>
  <si>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</si>
  <si>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</si>
  <si>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</si>
  <si>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</si>
  <si>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</si>
  <si>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</si>
  <si>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</si>
  <si>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</si>
  <si>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</si>
  <si>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</si>
  <si>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</si>
  <si>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</si>
  <si>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</si>
  <si>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</si>
  <si>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</si>
  <si>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</si>
  <si>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</si>
  <si>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</si>
  <si>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</si>
  <si>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</si>
  <si>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</si>
  <si>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</si>
  <si>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</si>
  <si>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</si>
  <si>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</si>
  <si>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</si>
  <si>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</si>
  <si>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</si>
  <si>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</si>
  <si>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</si>
  <si>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</si>
  <si>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</si>
  <si>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</si>
  <si>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</si>
  <si>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</si>
  <si>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</si>
  <si>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</si>
  <si>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</si>
  <si>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</si>
  <si>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</si>
  <si>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</si>
  <si>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</si>
  <si>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</si>
  <si>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</si>
  <si>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</si>
  <si>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</si>
  <si>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</si>
  <si>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</si>
  <si>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</si>
  <si>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</si>
  <si>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</si>
  <si>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</si>
  <si>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</si>
  <si>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</si>
  <si>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</si>
  <si>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</si>
  <si>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</si>
  <si>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</si>
  <si>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</si>
  <si>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</si>
  <si>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</si>
  <si>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</si>
  <si>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</si>
  <si>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</si>
  <si>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</si>
  <si>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</si>
  <si>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</si>
  <si>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</si>
  <si>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</si>
  <si>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</si>
  <si>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</si>
  <si>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</si>
  <si>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</si>
  <si>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</si>
  <si>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</si>
  <si>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</si>
  <si>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</si>
  <si>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</si>
  <si>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</si>
  <si>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</si>
  <si>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</si>
  <si>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</si>
  <si>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</si>
  <si>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</si>
  <si>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</si>
  <si>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</si>
  <si>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</si>
  <si>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</si>
  <si>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</si>
  <si>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</si>
  <si>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</si>
  <si>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</si>
  <si>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</si>
  <si>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</si>
  <si>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</si>
  <si>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</si>
  <si>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</si>
  <si>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</si>
  <si>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</si>
  <si>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</si>
  <si>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</si>
  <si>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</si>
  <si>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</si>
  <si>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</si>
  <si>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</si>
  <si>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</si>
  <si>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</si>
  <si>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</si>
  <si>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</si>
  <si>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</si>
  <si>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</si>
  <si>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</si>
  <si>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</si>
  <si>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</si>
  <si>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</si>
  <si>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</si>
  <si>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</si>
  <si>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</si>
  <si>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</si>
  <si>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</si>
  <si>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</si>
  <si>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</si>
  <si>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</si>
  <si>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</si>
  <si>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</si>
  <si>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</si>
  <si>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</si>
  <si>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</si>
  <si>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</si>
  <si>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</si>
  <si>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</si>
  <si>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</si>
  <si>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</si>
  <si>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</si>
  <si>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</si>
  <si>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</si>
  <si>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</si>
  <si>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</si>
  <si>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</si>
  <si>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</si>
  <si>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</si>
  <si>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</si>
  <si>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</si>
  <si>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</si>
  <si>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</si>
  <si>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</si>
  <si>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</si>
  <si>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</si>
  <si>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</si>
  <si>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</si>
  <si>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</si>
  <si>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</si>
  <si>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</si>
  <si>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</si>
  <si>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</si>
  <si>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</si>
  <si>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</si>
  <si>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</si>
  <si>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</si>
  <si>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</si>
  <si>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</si>
  <si>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</si>
  <si>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</si>
  <si>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</si>
  <si>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</si>
  <si>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</si>
  <si>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</si>
  <si>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</si>
  <si>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</si>
  <si>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</si>
  <si>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</si>
  <si>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</si>
  <si>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</si>
  <si>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</si>
  <si>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</si>
  <si>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</si>
  <si>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</si>
  <si>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</si>
  <si>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</si>
  <si>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</si>
  <si>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</si>
  <si>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</si>
  <si>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</si>
  <si>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</si>
  <si>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</si>
  <si>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</si>
  <si>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</si>
  <si>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</si>
  <si>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</si>
  <si>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</si>
  <si>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</si>
  <si>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</si>
  <si>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</si>
  <si>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</si>
  <si>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</si>
  <si>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</si>
  <si>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</si>
  <si>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</si>
  <si>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</si>
  <si>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</si>
  <si>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</si>
  <si>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</si>
  <si>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</si>
  <si>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</si>
  <si>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</si>
  <si>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</si>
  <si>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</si>
  <si>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</si>
  <si>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</si>
  <si>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</si>
  <si>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</si>
  <si>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</si>
  <si>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</si>
  <si>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</si>
  <si>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</si>
  <si>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</si>
  <si>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</si>
  <si>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</si>
  <si>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</si>
  <si>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</si>
  <si>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</si>
  <si>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</si>
  <si>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</si>
  <si>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</si>
  <si>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</si>
  <si>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</si>
  <si>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</si>
  <si>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</si>
  <si>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</si>
  <si>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</si>
  <si>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</si>
  <si>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</si>
  <si>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</si>
  <si>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</si>
  <si>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</si>
  <si>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</si>
  <si>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</si>
  <si>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</si>
  <si>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</si>
  <si>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</si>
  <si>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</si>
  <si>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</si>
  <si>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</si>
  <si>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</si>
  <si>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</si>
  <si>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</si>
  <si>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</si>
  <si>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</si>
  <si>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</si>
  <si>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</si>
  <si>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</si>
  <si>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</si>
  <si>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</si>
  <si>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</si>
  <si>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</si>
  <si>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</si>
  <si>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</si>
  <si>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</si>
  <si>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</si>
  <si>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</si>
  <si>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</si>
  <si>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</si>
  <si>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</si>
  <si>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</si>
  <si>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</si>
  <si>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</si>
  <si>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</si>
  <si>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</si>
  <si>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</si>
  <si>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</si>
  <si>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</si>
  <si>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</si>
  <si>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</si>
  <si>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</si>
  <si>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</si>
  <si>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</si>
  <si>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</si>
  <si>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</si>
  <si>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</si>
  <si>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</si>
  <si>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</si>
  <si>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</si>
  <si>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</si>
  <si>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</si>
  <si>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</si>
  <si>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</si>
  <si>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</si>
  <si>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</si>
  <si>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</si>
  <si>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</si>
  <si>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</si>
  <si>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</si>
  <si>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</si>
  <si>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</si>
  <si>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</si>
  <si>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</si>
  <si>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</si>
  <si>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</si>
  <si>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</si>
  <si>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</si>
  <si>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</si>
  <si>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</si>
  <si>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</si>
  <si>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</si>
  <si>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</si>
  <si>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</si>
  <si>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</si>
  <si>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</si>
  <si>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</si>
  <si>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</si>
  <si>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</si>
  <si>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</si>
  <si>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</si>
  <si>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</si>
  <si>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</si>
  <si>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</si>
  <si>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</si>
  <si>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</si>
  <si>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</si>
  <si>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</si>
  <si>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</si>
  <si>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</si>
  <si>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</si>
  <si>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</si>
  <si>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</si>
  <si>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</si>
  <si>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</si>
  <si>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</si>
  <si>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</si>
  <si>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</si>
  <si>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</si>
  <si>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</si>
  <si>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</si>
  <si>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</si>
  <si>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</si>
  <si>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</si>
  <si>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</si>
  <si>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</si>
  <si>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</si>
  <si>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</si>
  <si>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</si>
  <si>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</si>
  <si>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</si>
  <si>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</si>
  <si>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</si>
  <si>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</si>
  <si>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</si>
  <si>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</si>
  <si>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</si>
  <si>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</si>
  <si>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</si>
  <si>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</si>
  <si>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</si>
  <si>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</si>
  <si>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</si>
  <si>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</si>
  <si>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</si>
  <si>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</si>
  <si>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</si>
  <si>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</si>
  <si>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</si>
  <si>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</si>
  <si>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</si>
  <si>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</si>
  <si>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</si>
  <si>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</si>
  <si>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</si>
  <si>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</si>
  <si>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</si>
  <si>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</si>
  <si>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</si>
  <si>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</si>
  <si>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</si>
  <si>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</si>
  <si>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</si>
  <si>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</si>
  <si>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</si>
  <si>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</si>
  <si>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</si>
  <si>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</si>
  <si>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</si>
  <si>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</si>
  <si>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</si>
  <si>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</si>
  <si>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</si>
  <si>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</si>
  <si>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</si>
  <si>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</si>
  <si>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</si>
  <si>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</si>
  <si>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</si>
  <si>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</si>
  <si>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</si>
  <si>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</si>
  <si>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</si>
  <si>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</si>
  <si>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</si>
  <si>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</si>
  <si>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</si>
  <si>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</si>
  <si>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</si>
  <si>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</si>
  <si>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</si>
  <si>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</si>
  <si>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</si>
  <si>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</si>
  <si>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</si>
  <si>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</si>
  <si>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</si>
  <si>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</si>
  <si>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</si>
  <si>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</si>
  <si>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</si>
  <si>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</si>
  <si>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</si>
  <si>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</si>
  <si>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</si>
  <si>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</si>
  <si>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</si>
  <si>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</si>
  <si>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</si>
  <si>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</si>
  <si>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</si>
  <si>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</si>
  <si>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</si>
  <si>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</si>
  <si>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</si>
  <si>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</si>
  <si>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</si>
  <si>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</si>
  <si>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</si>
  <si>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</si>
  <si>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</si>
  <si>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</si>
  <si>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</si>
  <si>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</si>
  <si>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</si>
  <si>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</si>
  <si>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</si>
  <si>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</si>
  <si>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</si>
  <si>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</si>
  <si>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</si>
  <si>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</si>
  <si>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</si>
  <si>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</si>
  <si>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</si>
  <si>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</si>
  <si>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</si>
  <si>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</si>
  <si>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</si>
  <si>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</si>
  <si>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</si>
  <si>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</si>
  <si>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</si>
  <si>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</si>
  <si>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</si>
  <si>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</si>
  <si>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</si>
  <si>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</si>
  <si>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</si>
  <si>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</si>
  <si>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</si>
  <si>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</si>
  <si>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</si>
  <si>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</si>
  <si>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</si>
  <si>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</si>
  <si>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</si>
  <si>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</si>
  <si>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</si>
  <si>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</si>
  <si>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</si>
  <si>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</si>
  <si>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</si>
  <si>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</si>
  <si>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</si>
  <si>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</si>
  <si>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</si>
  <si>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</si>
  <si>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</si>
  <si>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</si>
  <si>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</si>
  <si>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</si>
  <si>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</si>
  <si>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</si>
  <si>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</si>
  <si>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</si>
  <si>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</si>
  <si>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</si>
  <si>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</si>
  <si>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</si>
  <si>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</si>
  <si>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</si>
  <si>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</si>
  <si>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</si>
  <si>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</si>
  <si>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</si>
  <si>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</si>
  <si>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</si>
  <si>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</si>
  <si>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</si>
  <si>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</si>
  <si>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</si>
  <si>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</si>
  <si>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</si>
  <si>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</si>
  <si>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</si>
  <si>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</si>
  <si>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</si>
  <si>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</si>
  <si>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</si>
  <si>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</si>
  <si>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</si>
  <si>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</si>
  <si>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</si>
  <si>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</si>
  <si>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</si>
  <si>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</si>
  <si>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</si>
  <si>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</si>
  <si>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</si>
  <si>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</si>
  <si>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</si>
  <si>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</si>
  <si>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</si>
  <si>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</si>
  <si>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</si>
  <si>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</si>
  <si>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</si>
  <si>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</si>
  <si>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</si>
  <si>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</si>
  <si>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</si>
  <si>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</si>
  <si>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</si>
  <si>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</si>
  <si>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</si>
  <si>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</si>
  <si>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</si>
  <si>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</si>
  <si>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</si>
  <si>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</si>
  <si>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</si>
  <si>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</si>
  <si>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</si>
  <si>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</si>
  <si>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</si>
  <si>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</si>
  <si>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</si>
  <si>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</si>
  <si>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</si>
  <si>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</si>
  <si>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</si>
  <si>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</si>
  <si>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</si>
  <si>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</si>
  <si>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</si>
  <si>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</si>
  <si>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</si>
  <si>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</si>
  <si>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</si>
  <si>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</si>
  <si>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</si>
  <si>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</si>
  <si>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</si>
  <si>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</si>
  <si>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</si>
  <si>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</si>
  <si>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</si>
  <si>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</si>
  <si>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</si>
  <si>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</si>
  <si>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</si>
  <si>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</si>
  <si>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</si>
  <si>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</si>
  <si>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</si>
  <si>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</si>
  <si>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</si>
  <si>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</si>
  <si>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</si>
  <si>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</si>
  <si>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</si>
  <si>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</si>
  <si>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</si>
  <si>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</si>
  <si>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</si>
  <si>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</si>
  <si>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</si>
  <si>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</si>
  <si>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</si>
  <si>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</si>
  <si>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</si>
  <si>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</si>
  <si>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</si>
  <si>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</si>
  <si>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</si>
  <si>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</si>
  <si>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</si>
  <si>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</si>
  <si>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</si>
  <si>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</si>
  <si>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</si>
  <si>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</si>
  <si>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</si>
  <si>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</si>
  <si>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</si>
  <si>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</si>
  <si>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</si>
  <si>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</si>
  <si>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</si>
  <si>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</si>
  <si>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</si>
  <si>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</si>
  <si>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</si>
  <si>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</si>
  <si>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</si>
  <si>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</si>
  <si>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</si>
  <si>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</si>
  <si>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</si>
  <si>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</si>
  <si>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</si>
  <si>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</si>
  <si>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</si>
  <si>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</si>
  <si>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</si>
  <si>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</si>
  <si>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</si>
  <si>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</si>
  <si>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</si>
  <si>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</si>
  <si>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</si>
  <si>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</si>
  <si>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</si>
  <si>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</si>
  <si>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</si>
  <si>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</si>
  <si>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</si>
  <si>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</si>
  <si>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</si>
  <si>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</si>
  <si>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</si>
  <si>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</si>
  <si>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</si>
  <si>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</si>
  <si>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</si>
  <si>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</si>
  <si>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</si>
  <si>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</si>
  <si>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</si>
  <si>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</si>
  <si>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</si>
  <si>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</si>
  <si>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</si>
  <si>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</si>
  <si>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</si>
  <si>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</si>
  <si>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</si>
  <si>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</si>
  <si>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</si>
  <si>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</si>
  <si>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</si>
  <si>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</si>
  <si>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</si>
  <si>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</si>
  <si>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</si>
  <si>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</si>
  <si>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</si>
  <si>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</si>
  <si>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</si>
  <si>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</si>
  <si>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</si>
  <si>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</si>
  <si>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</si>
  <si>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</si>
  <si>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</si>
  <si>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</si>
  <si>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</si>
  <si>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</si>
  <si>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</si>
  <si>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</si>
  <si>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</si>
  <si>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</si>
  <si>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</si>
  <si>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</si>
  <si>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</si>
  <si>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</si>
  <si>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</si>
  <si>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</si>
  <si>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</si>
  <si>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</si>
  <si>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</si>
  <si>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</si>
  <si>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</si>
  <si>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</si>
  <si>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</si>
  <si>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</si>
  <si>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</si>
  <si>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</si>
  <si>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</si>
  <si>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</si>
  <si>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</si>
  <si>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</si>
  <si>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</si>
  <si>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</si>
  <si>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</si>
  <si>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</si>
  <si>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</si>
  <si>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</si>
  <si>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</si>
  <si>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</si>
  <si>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</si>
  <si>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</si>
  <si>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</si>
  <si>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</si>
  <si>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</si>
  <si>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</si>
  <si>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</si>
  <si>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</si>
  <si>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</si>
  <si>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</si>
  <si>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</si>
  <si>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</si>
  <si>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</si>
  <si>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</si>
  <si>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</si>
  <si>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</si>
  <si>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</si>
  <si>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</si>
  <si>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</si>
  <si>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</si>
  <si>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</si>
  <si>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</si>
  <si>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</si>
  <si>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</si>
  <si>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</si>
  <si>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</si>
  <si>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</si>
  <si>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</si>
  <si>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</si>
  <si>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</si>
  <si>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</si>
  <si>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</si>
  <si>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</si>
  <si>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</si>
  <si>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</si>
  <si>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</si>
  <si>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</si>
  <si>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</si>
  <si>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</si>
  <si>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</si>
  <si>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</si>
  <si>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</si>
  <si>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</si>
  <si>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</si>
  <si>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</si>
  <si>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</si>
  <si>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</si>
  <si>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</si>
  <si>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</si>
  <si>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</si>
  <si>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</si>
  <si>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</si>
  <si>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</si>
  <si>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</si>
  <si>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</si>
  <si>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</si>
  <si>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</si>
  <si>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</si>
  <si>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</si>
  <si>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</si>
  <si>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</si>
  <si>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</si>
  <si>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</si>
  <si>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</si>
  <si>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</si>
  <si>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</si>
  <si>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</si>
  <si>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</si>
  <si>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</si>
  <si>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</si>
  <si>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</si>
  <si>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</si>
  <si>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</si>
  <si>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</si>
  <si>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</si>
  <si>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</si>
  <si>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</si>
  <si>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</si>
  <si>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</si>
  <si>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</si>
  <si>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</si>
  <si>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</si>
  <si>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</si>
  <si>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</si>
  <si>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</si>
  <si>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</si>
  <si>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</si>
  <si>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</si>
  <si>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</si>
  <si>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</si>
  <si>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</si>
  <si>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</si>
  <si>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</si>
  <si>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</si>
  <si>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</si>
  <si>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</si>
  <si>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</si>
  <si>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</si>
  <si>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</si>
  <si>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</si>
  <si>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</si>
  <si>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</si>
  <si>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</si>
  <si>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</si>
  <si>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</si>
  <si>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</si>
  <si>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</si>
  <si>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</si>
  <si>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</si>
  <si>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</si>
  <si>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</si>
  <si>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</si>
  <si>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</si>
  <si>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</si>
  <si>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</si>
  <si>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</si>
  <si>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</si>
  <si>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</si>
  <si>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</si>
  <si>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</si>
  <si>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</si>
  <si>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</si>
  <si>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</si>
  <si>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</si>
  <si>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</si>
  <si>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</si>
  <si>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</si>
  <si>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</si>
  <si>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</si>
  <si>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</si>
  <si>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</si>
  <si>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</si>
  <si>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</si>
  <si>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</si>
  <si>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</si>
  <si>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</si>
  <si>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</si>
  <si>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</si>
  <si>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</si>
  <si>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</si>
  <si>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</si>
  <si>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</si>
  <si>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</si>
  <si>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</si>
  <si>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</si>
  <si>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</si>
  <si>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</si>
  <si>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</si>
  <si>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</si>
  <si>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</si>
  <si>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</si>
  <si>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</si>
  <si>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</si>
  <si>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</si>
  <si>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</si>
  <si>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</si>
  <si>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</si>
  <si>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</si>
  <si>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</si>
  <si>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</si>
  <si>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</si>
  <si>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</si>
  <si>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</si>
  <si>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</si>
  <si>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</si>
  <si>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</si>
  <si>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</si>
  <si>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</si>
  <si>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</si>
  <si>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</si>
  <si>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</si>
  <si>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</si>
  <si>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</si>
  <si>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</si>
  <si>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</si>
  <si>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</si>
  <si>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</si>
  <si>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</si>
  <si>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</si>
  <si>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</si>
  <si>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</si>
  <si>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</si>
  <si>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</si>
  <si>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</si>
  <si>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</si>
  <si>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</si>
  <si>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</si>
  <si>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</si>
  <si>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</si>
  <si>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</si>
  <si>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</si>
  <si>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</si>
  <si>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</si>
  <si>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</si>
  <si>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</si>
  <si>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</si>
  <si>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</si>
  <si>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</si>
  <si>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</si>
  <si>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</si>
  <si>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</si>
  <si>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</si>
  <si>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</si>
  <si>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</si>
  <si>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</si>
  <si>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</si>
  <si>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</si>
  <si>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</si>
  <si>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</si>
  <si>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</si>
  <si>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</si>
  <si>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</si>
  <si>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</si>
  <si>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</si>
  <si>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</si>
  <si>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</si>
  <si>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</si>
  <si>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</si>
  <si>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</si>
  <si>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</si>
  <si>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</si>
  <si>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</si>
  <si>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</si>
  <si>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</si>
  <si>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</si>
  <si>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</si>
  <si>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</si>
  <si>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</si>
  <si>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</si>
  <si>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</si>
  <si>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</si>
  <si>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</si>
  <si>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</si>
  <si>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</si>
  <si>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</si>
  <si>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</si>
  <si>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</si>
  <si>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</si>
  <si>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</si>
  <si>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</si>
  <si>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</si>
  <si>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</si>
  <si>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</si>
  <si>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</si>
  <si>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</si>
  <si>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</si>
  <si>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</si>
  <si>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</si>
  <si>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</si>
  <si>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</si>
  <si>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</si>
  <si>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</si>
  <si>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</si>
  <si>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</si>
  <si>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</si>
  <si>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</si>
  <si>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</si>
  <si>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</si>
  <si>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</si>
  <si>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</si>
  <si>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</si>
  <si>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</si>
  <si>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</si>
  <si>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</si>
  <si>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</si>
  <si>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</si>
  <si>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</si>
  <si>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</si>
  <si>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</si>
  <si>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</si>
  <si>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</si>
  <si>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</si>
  <si>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</si>
  <si>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</si>
  <si>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</si>
  <si>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</si>
  <si>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</si>
  <si>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</si>
  <si>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</si>
  <si>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</si>
  <si>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</si>
  <si>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</si>
  <si>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</si>
  <si>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</si>
  <si>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</si>
  <si>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</si>
  <si>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</si>
  <si>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</si>
  <si>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</si>
  <si>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</si>
  <si>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</si>
  <si>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</si>
  <si>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</si>
  <si>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</si>
  <si>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</si>
  <si>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</si>
  <si>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</si>
  <si>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</si>
  <si>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</si>
  <si>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</si>
  <si>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</si>
  <si>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</si>
  <si>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</si>
  <si>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</si>
  <si>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</si>
  <si>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</si>
  <si>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</si>
  <si>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</si>
  <si>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</si>
  <si>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</si>
  <si>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</si>
  <si>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</si>
  <si>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</si>
  <si>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</si>
  <si>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</si>
  <si>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</si>
  <si>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</si>
  <si>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</si>
  <si>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</si>
  <si>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</si>
  <si>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</si>
  <si>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</si>
  <si>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</si>
  <si>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</si>
  <si>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</si>
  <si>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</si>
  <si>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</si>
  <si>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</si>
  <si>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</si>
  <si>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</si>
  <si>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</si>
  <si>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</si>
  <si>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</si>
  <si>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</si>
  <si>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</si>
  <si>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</si>
  <si>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</si>
  <si>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</si>
  <si>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</si>
  <si>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</si>
  <si>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</si>
  <si>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</si>
  <si>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</si>
  <si>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</si>
  <si>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</si>
  <si>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</si>
  <si>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</si>
  <si>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</si>
  <si>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</si>
  <si>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</si>
  <si>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</si>
  <si>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</si>
  <si>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</si>
  <si>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</si>
  <si>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</si>
  <si>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</si>
  <si>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</si>
  <si>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</si>
  <si>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</si>
  <si>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</si>
  <si>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</si>
  <si>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</si>
  <si>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</si>
  <si>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</si>
  <si>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</si>
  <si>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</si>
  <si>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</si>
  <si>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</si>
  <si>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</si>
  <si>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</si>
  <si>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</si>
  <si>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</si>
  <si>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</si>
  <si>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</si>
  <si>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</si>
  <si>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</si>
  <si>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</si>
  <si>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</si>
  <si>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</si>
  <si>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</si>
  <si>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</si>
  <si>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</si>
  <si>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</si>
  <si>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</si>
  <si>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</si>
  <si>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</si>
  <si>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</si>
  <si>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</si>
  <si>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</si>
  <si>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</si>
  <si>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</si>
  <si>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</si>
  <si>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</si>
  <si>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</si>
  <si>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</si>
  <si>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</si>
  <si>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</si>
  <si>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</si>
  <si>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</si>
  <si>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</si>
  <si>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</si>
  <si>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</si>
  <si>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</si>
  <si>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</si>
  <si>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</si>
  <si>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</si>
  <si>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</si>
  <si>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</si>
  <si>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</si>
  <si>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</si>
  <si>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</si>
  <si>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</si>
  <si>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</si>
  <si>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</si>
  <si>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</si>
  <si>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</si>
  <si>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</si>
  <si>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</si>
  <si>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</si>
  <si>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</si>
  <si>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</si>
  <si>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</si>
  <si>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</si>
  <si>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</si>
  <si>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</si>
  <si>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</si>
  <si>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</si>
  <si>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</si>
  <si>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</si>
  <si>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</si>
  <si>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</si>
  <si>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</si>
  <si>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</si>
  <si>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</si>
  <si>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</si>
  <si>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</si>
  <si>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</si>
  <si>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</si>
  <si>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</si>
  <si>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</si>
  <si>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</si>
  <si>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</si>
  <si>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</si>
  <si>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</si>
  <si>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</si>
  <si>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</si>
  <si>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</si>
  <si>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</si>
  <si>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</si>
  <si>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</si>
  <si>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</si>
  <si>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</si>
  <si>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</si>
  <si>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</si>
  <si>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</si>
  <si>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</si>
  <si>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</si>
  <si>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</si>
  <si>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</si>
  <si>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</si>
  <si>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</si>
  <si>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</si>
  <si>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</si>
  <si>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</si>
  <si>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</si>
  <si>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</si>
  <si>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</si>
  <si>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</si>
  <si>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</si>
  <si>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</si>
  <si>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</si>
  <si>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</si>
  <si>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</si>
  <si>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</si>
  <si>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</si>
  <si>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</si>
  <si>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</si>
  <si>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</si>
  <si>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</si>
  <si>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</si>
  <si>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</si>
  <si>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</si>
  <si>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</si>
  <si>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</si>
  <si>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</si>
  <si>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</si>
  <si>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</si>
  <si>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</si>
  <si>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</si>
  <si>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</si>
  <si>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</si>
  <si>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</si>
  <si>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</si>
  <si>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</si>
  <si>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</si>
  <si>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</si>
  <si>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</si>
  <si>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</si>
  <si>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</si>
  <si>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</si>
  <si>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</si>
  <si>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</si>
  <si>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</si>
  <si>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</si>
  <si>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</si>
  <si>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</si>
  <si>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</si>
  <si>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</si>
  <si>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</si>
  <si>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</si>
  <si>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</si>
  <si>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</si>
  <si>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</si>
  <si>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</si>
  <si>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</si>
  <si>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</si>
  <si>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</si>
  <si>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</si>
  <si>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</si>
  <si>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</si>
  <si>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</si>
  <si>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</si>
  <si>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</si>
  <si>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</si>
  <si>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</si>
  <si>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</si>
  <si>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</si>
  <si>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</si>
  <si>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</si>
  <si>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</si>
  <si>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</si>
  <si>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</si>
  <si>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</si>
  <si>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</si>
  <si>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</si>
  <si>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</si>
  <si>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</si>
  <si>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</si>
  <si>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</si>
  <si>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</si>
  <si>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</si>
  <si>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</si>
  <si>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</si>
  <si>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</si>
  <si>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</si>
  <si>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</si>
  <si>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</si>
  <si>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</si>
  <si>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</si>
  <si>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</si>
  <si>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</si>
  <si>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</si>
  <si>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</si>
  <si>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</si>
  <si>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</si>
  <si>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</si>
  <si>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</si>
  <si>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</si>
  <si>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</si>
  <si>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</si>
  <si>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</si>
  <si>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</si>
  <si>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</si>
  <si>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</si>
  <si>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</si>
  <si>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</si>
  <si>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</si>
  <si>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</si>
  <si>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</si>
  <si>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</si>
  <si>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</si>
  <si>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</si>
  <si>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</si>
  <si>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</si>
  <si>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</si>
  <si>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</si>
  <si>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</si>
  <si>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</si>
  <si>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</si>
  <si>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</si>
  <si>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</si>
  <si>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</si>
  <si>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</si>
  <si>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</si>
  <si>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</si>
  <si>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</si>
  <si>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</si>
  <si>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</si>
  <si>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</si>
  <si>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</si>
  <si>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</si>
  <si>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</si>
  <si>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</si>
  <si>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</si>
  <si>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</si>
  <si>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</si>
  <si>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</si>
  <si>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</si>
  <si>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</si>
  <si>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</si>
  <si>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</si>
  <si>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</si>
  <si>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</si>
  <si>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</si>
  <si>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</si>
  <si>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</si>
  <si>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</si>
  <si>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</si>
  <si>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</si>
  <si>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</si>
  <si>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</si>
  <si>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</si>
  <si>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</si>
  <si>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</si>
  <si>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</si>
  <si>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</si>
  <si>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</si>
  <si>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</si>
  <si>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</si>
  <si>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</si>
  <si>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</si>
  <si>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</si>
  <si>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</si>
  <si>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</si>
  <si>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</si>
  <si>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</si>
  <si>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</si>
  <si>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</si>
  <si>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</si>
  <si>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</si>
  <si>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</si>
  <si>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</si>
  <si>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</si>
  <si>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</si>
  <si>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</si>
  <si>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</si>
  <si>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</si>
  <si>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</si>
  <si>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</si>
  <si>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</si>
  <si>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</si>
  <si>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</si>
  <si>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</si>
  <si>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</si>
  <si>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</si>
  <si>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</si>
  <si>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</si>
  <si>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</si>
  <si>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</si>
  <si>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</si>
  <si>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</si>
  <si>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</si>
  <si>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</si>
  <si>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</si>
  <si>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</si>
  <si>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</si>
  <si>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</si>
  <si>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</si>
  <si>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</si>
  <si>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</si>
  <si>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</si>
  <si>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</si>
  <si>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</si>
  <si>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</si>
  <si>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</si>
  <si>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</si>
  <si>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</si>
  <si>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</si>
  <si>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</si>
  <si>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</si>
  <si>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</si>
  <si>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</si>
  <si>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</si>
  <si>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</si>
  <si>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</si>
  <si>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</si>
  <si>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</si>
  <si>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</si>
  <si>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</si>
  <si>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</si>
  <si>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</si>
  <si>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</si>
  <si>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</si>
  <si>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</si>
  <si>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</si>
  <si>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</si>
  <si>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</si>
  <si>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</si>
  <si>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</si>
  <si>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</si>
  <si>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</si>
  <si>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</si>
  <si>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</si>
  <si>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</si>
  <si>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</si>
  <si>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</si>
  <si>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</si>
  <si>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</si>
  <si>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</si>
  <si>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</si>
  <si>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</si>
  <si>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</si>
  <si>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</si>
  <si>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</si>
  <si>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</si>
  <si>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</si>
  <si>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</si>
  <si>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</si>
  <si>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</si>
  <si>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</si>
  <si>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</si>
  <si>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</si>
  <si>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</si>
  <si>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</si>
  <si>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</si>
  <si>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</si>
  <si>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</si>
  <si>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</si>
  <si>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</si>
  <si>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</si>
  <si>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</si>
  <si>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</si>
  <si>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</si>
  <si>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</si>
  <si>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</si>
  <si>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</si>
  <si>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</si>
  <si>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</si>
  <si>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</si>
  <si>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</si>
  <si>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</si>
  <si>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</si>
  <si>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</si>
  <si>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</si>
  <si>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</si>
  <si>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</si>
  <si>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</si>
  <si>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</si>
  <si>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</si>
  <si>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</si>
  <si>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</si>
  <si>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</si>
  <si>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</si>
  <si>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</si>
  <si>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</si>
  <si>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</si>
  <si>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</si>
  <si>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</si>
  <si>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</si>
  <si>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</si>
  <si>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</si>
  <si>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</si>
  <si>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</si>
  <si>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</si>
  <si>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</si>
  <si>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</si>
  <si>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</si>
  <si>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</si>
  <si>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</si>
  <si>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</si>
  <si>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</si>
  <si>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</si>
  <si>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</si>
  <si>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</si>
  <si>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</si>
  <si>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</si>
  <si>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</si>
  <si>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</si>
  <si>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</si>
  <si>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</si>
  <si>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</si>
  <si>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</si>
  <si>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</si>
  <si>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</si>
  <si>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</si>
  <si>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</si>
  <si>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</si>
  <si>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</si>
  <si>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</si>
  <si>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</si>
  <si>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</si>
  <si>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</si>
  <si>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</si>
  <si>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</si>
  <si>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</si>
  <si>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</si>
  <si>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</si>
  <si>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</si>
  <si>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</si>
  <si>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</si>
  <si>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</si>
  <si>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</si>
  <si>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</si>
  <si>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</si>
  <si>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</si>
  <si>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</si>
  <si>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</si>
  <si>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</si>
  <si>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</si>
  <si>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</si>
  <si>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</si>
  <si>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</si>
  <si>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</si>
  <si>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</si>
  <si>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</si>
  <si>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</si>
  <si>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</si>
  <si>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</si>
  <si>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</si>
  <si>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</si>
  <si>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</si>
  <si>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</si>
  <si>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</si>
  <si>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</si>
  <si>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</si>
  <si>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</si>
  <si>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</si>
  <si>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</si>
  <si>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</si>
  <si>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</si>
  <si>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</si>
  <si>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</si>
  <si>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</si>
  <si>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</si>
  <si>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</si>
  <si>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</si>
  <si>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</si>
  <si>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</si>
  <si>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</si>
  <si>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</si>
  <si>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</si>
  <si>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</si>
  <si>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</si>
  <si>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</si>
  <si>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</si>
  <si>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</si>
  <si>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</si>
  <si>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</si>
  <si>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</si>
  <si>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</si>
  <si>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</si>
  <si>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</si>
  <si>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</si>
  <si>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</si>
  <si>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</si>
  <si>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</si>
  <si>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</si>
  <si>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</si>
  <si>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</si>
  <si>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</si>
  <si>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</si>
  <si>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</si>
  <si>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</si>
  <si>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</si>
  <si>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</si>
  <si>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</si>
  <si>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</si>
  <si>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</si>
  <si>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</si>
  <si>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</si>
  <si>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</si>
  <si>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</si>
  <si>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</si>
  <si>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</si>
  <si>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</si>
  <si>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</si>
  <si>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</si>
  <si>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</si>
  <si>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</si>
  <si>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</si>
  <si>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</si>
  <si>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</si>
  <si>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</si>
  <si>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</si>
  <si>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</si>
  <si>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</si>
  <si>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</si>
  <si>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</si>
  <si>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</si>
  <si>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</si>
  <si>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</si>
  <si>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</si>
  <si>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</si>
  <si>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</si>
  <si>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</si>
  <si>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</si>
  <si>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</si>
  <si>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</si>
  <si>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</si>
  <si>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</si>
  <si>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</si>
  <si>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</si>
  <si>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</si>
  <si>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</si>
  <si>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</si>
  <si>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</si>
  <si>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</si>
  <si>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</si>
  <si>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</si>
  <si>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</si>
  <si>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</si>
  <si>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</si>
  <si>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</si>
  <si>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</si>
  <si>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</si>
  <si>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</si>
  <si>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</si>
  <si>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</si>
  <si>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</si>
  <si>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</si>
  <si>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</si>
  <si>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</si>
  <si>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</si>
  <si>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</si>
  <si>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</si>
  <si>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</si>
  <si>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</si>
  <si>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</si>
  <si>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</si>
  <si>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</si>
  <si>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</si>
  <si>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</si>
  <si>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</si>
  <si>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</si>
  <si>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</si>
  <si>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</si>
  <si>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</si>
  <si>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</si>
  <si>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</si>
  <si>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</si>
  <si>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</si>
  <si>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</si>
  <si>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</si>
  <si>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</si>
  <si>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</si>
  <si>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</si>
  <si>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</si>
  <si>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</si>
  <si>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</si>
  <si>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</si>
  <si>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</si>
  <si>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</si>
  <si>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</si>
  <si>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</si>
  <si>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</si>
  <si>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</si>
  <si>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</si>
  <si>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</si>
  <si>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</si>
  <si>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</si>
  <si>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</si>
  <si>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</si>
  <si>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</si>
  <si>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</si>
  <si>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</si>
  <si>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</si>
  <si>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</si>
  <si>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</si>
  <si>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</si>
  <si>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</si>
  <si>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</si>
  <si>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</si>
  <si>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</si>
  <si>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</si>
  <si>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</si>
  <si>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</si>
  <si>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</si>
  <si>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</si>
  <si>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</si>
  <si>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</si>
  <si>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</si>
  <si>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</si>
  <si>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</si>
  <si>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</si>
  <si>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</si>
  <si>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</si>
  <si>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</si>
  <si>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</si>
  <si>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</si>
  <si>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</si>
  <si>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</si>
  <si>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</si>
  <si>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</si>
  <si>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</si>
  <si>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</si>
  <si>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</si>
  <si>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</si>
  <si>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</si>
  <si>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</si>
  <si>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</si>
  <si>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</si>
  <si>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</si>
  <si>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</si>
  <si>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</si>
  <si>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</si>
  <si>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</si>
  <si>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</si>
  <si>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</si>
  <si>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</si>
  <si>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</si>
  <si>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</si>
  <si>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</si>
  <si>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</si>
  <si>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</si>
  <si>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</si>
  <si>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</si>
  <si>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</si>
  <si>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</si>
  <si>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</si>
  <si>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</si>
  <si>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</si>
  <si>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</si>
  <si>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</si>
  <si>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</si>
  <si>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</si>
  <si>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</si>
  <si>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</si>
  <si>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</si>
  <si>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</si>
  <si>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</si>
  <si>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</si>
  <si>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</si>
  <si>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</si>
  <si>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</si>
  <si>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</si>
  <si>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</si>
  <si>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</si>
  <si>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</si>
  <si>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</si>
  <si>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</si>
  <si>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</si>
  <si>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</si>
  <si>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</si>
  <si>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</si>
  <si>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</si>
  <si>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</si>
  <si>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</si>
  <si>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</si>
  <si>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</si>
  <si>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</si>
  <si>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</si>
  <si>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</si>
  <si>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</si>
  <si>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</si>
  <si>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</si>
  <si>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</si>
  <si>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</si>
  <si>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</si>
  <si>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</si>
  <si>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</si>
  <si>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</si>
  <si>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</si>
  <si>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</si>
  <si>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</si>
  <si>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</si>
  <si>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</si>
  <si>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</si>
  <si>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</si>
  <si>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</si>
  <si>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</si>
  <si>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</si>
  <si>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</si>
  <si>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</si>
  <si>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</si>
  <si>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</si>
  <si>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</si>
  <si>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</si>
  <si>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</si>
  <si>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</si>
  <si>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</si>
  <si>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</si>
  <si>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</si>
  <si>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</si>
  <si>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</si>
  <si>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</si>
  <si>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</si>
  <si>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</si>
  <si>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</si>
  <si>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</si>
  <si>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</si>
  <si>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</si>
  <si>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</si>
  <si>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</si>
  <si>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</si>
  <si>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</si>
  <si>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</si>
  <si>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</si>
  <si>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</si>
  <si>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</si>
  <si>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</si>
  <si>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</si>
  <si>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</si>
  <si>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</si>
  <si>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</si>
  <si>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</si>
  <si>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</si>
  <si>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</si>
  <si>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</si>
  <si>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</si>
  <si>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</si>
  <si>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</si>
  <si>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</si>
  <si>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</si>
  <si>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</si>
  <si>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</si>
  <si>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</si>
  <si>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</si>
  <si>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</si>
  <si>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</si>
  <si>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</si>
  <si>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</si>
  <si>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</si>
  <si>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</si>
  <si>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</si>
  <si>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</si>
  <si>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</si>
  <si>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</si>
  <si>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</si>
  <si>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</si>
  <si>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</si>
  <si>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</si>
  <si>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</si>
  <si>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</si>
  <si>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</si>
  <si>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</si>
  <si>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</si>
  <si>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</si>
  <si>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</si>
  <si>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</si>
  <si>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</si>
  <si>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</si>
  <si>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</si>
  <si>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</si>
  <si>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</si>
  <si>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</si>
  <si>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</si>
  <si>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</si>
  <si>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</si>
  <si>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</si>
  <si>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</si>
  <si>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</si>
  <si>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</si>
  <si>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</si>
  <si>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</si>
  <si>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</si>
  <si>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</si>
  <si>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</si>
  <si>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</si>
  <si>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</si>
  <si>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</si>
  <si>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</si>
  <si>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</si>
  <si>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</si>
  <si>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</si>
  <si>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</si>
  <si>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</si>
  <si>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</si>
  <si>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</si>
  <si>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</si>
  <si>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</si>
  <si>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</si>
  <si>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</si>
  <si>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</si>
  <si>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</si>
  <si>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</si>
  <si>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</si>
  <si>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</si>
  <si>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</si>
  <si>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</si>
  <si>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</si>
  <si>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</si>
  <si>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</si>
  <si>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</si>
  <si>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</si>
  <si>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</si>
  <si>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</si>
  <si>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</si>
  <si>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</si>
  <si>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</si>
  <si>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</si>
  <si>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</si>
  <si>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</si>
  <si>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</si>
  <si>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</si>
  <si>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</si>
  <si>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</si>
  <si>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</si>
  <si>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</si>
  <si>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</si>
  <si>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</si>
  <si>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</si>
  <si>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</si>
  <si>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</si>
  <si>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</si>
  <si>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</si>
  <si>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</si>
  <si>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</si>
  <si>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</si>
  <si>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</si>
  <si>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</si>
  <si>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</si>
  <si>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</si>
  <si>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</si>
  <si>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</si>
  <si>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</si>
  <si>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</si>
  <si>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</si>
  <si>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</si>
  <si>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</si>
  <si>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</si>
  <si>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</si>
  <si>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</si>
  <si>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</si>
  <si>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</si>
  <si>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</si>
  <si>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</si>
  <si>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</si>
  <si>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</si>
  <si>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</si>
  <si>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</si>
  <si>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</si>
  <si>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</si>
  <si>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</si>
  <si>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</si>
  <si>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</si>
  <si>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</si>
  <si>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</si>
  <si>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</si>
  <si>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</si>
  <si>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</si>
  <si>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</si>
  <si>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</si>
  <si>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</si>
  <si>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</si>
  <si>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</si>
  <si>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</si>
  <si>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</si>
  <si>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</si>
  <si>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</si>
  <si>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</si>
  <si>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</si>
  <si>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</si>
  <si>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</si>
  <si>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</si>
  <si>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</si>
  <si>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</si>
  <si>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</si>
  <si>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</si>
  <si>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</si>
  <si>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</si>
  <si>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</si>
  <si>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</si>
  <si>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</si>
  <si>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</si>
  <si>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</si>
  <si>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</si>
  <si>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</si>
  <si>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</si>
  <si>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</si>
  <si>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</si>
  <si>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</si>
  <si>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</si>
  <si>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</si>
  <si>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</si>
  <si>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</si>
  <si>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</si>
  <si>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</si>
  <si>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</si>
  <si>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</si>
  <si>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</si>
  <si>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</si>
  <si>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</si>
  <si>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</si>
  <si>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</si>
  <si>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</si>
  <si>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</si>
  <si>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</si>
  <si>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</si>
  <si>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</si>
  <si>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</si>
  <si>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</si>
  <si>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</si>
  <si>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</si>
  <si>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</si>
  <si>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</si>
  <si>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</si>
  <si>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</si>
  <si>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</si>
  <si>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</si>
  <si>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</si>
  <si>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</si>
  <si>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</si>
  <si>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</si>
  <si>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</si>
  <si>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</si>
  <si>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</si>
  <si>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</si>
  <si>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</si>
  <si>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</si>
  <si>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</si>
  <si>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</si>
  <si>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</si>
  <si>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</si>
  <si>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</si>
  <si>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</si>
  <si>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</si>
  <si>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</si>
  <si>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</si>
  <si>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</si>
  <si>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</si>
  <si>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</si>
  <si>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</si>
  <si>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</si>
  <si>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</si>
  <si>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</si>
  <si>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</si>
  <si>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</si>
  <si>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</si>
  <si>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</si>
  <si>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</si>
  <si>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</si>
  <si>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</si>
  <si>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</si>
  <si>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</si>
  <si>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</si>
  <si>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</si>
  <si>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</si>
  <si>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</si>
  <si>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</si>
  <si>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</si>
  <si>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</si>
  <si>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</si>
  <si>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</si>
  <si>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</si>
  <si>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</si>
  <si>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</si>
  <si>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</si>
  <si>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</si>
  <si>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</si>
  <si>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</si>
  <si>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</si>
  <si>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</si>
  <si>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</si>
  <si>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</si>
  <si>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</si>
  <si>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</si>
  <si>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</si>
  <si>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</si>
  <si>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</si>
  <si>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</si>
  <si>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</si>
  <si>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</si>
  <si>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</si>
  <si>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</si>
  <si>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</si>
  <si>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</si>
  <si>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</si>
  <si>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</si>
  <si>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</si>
  <si>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</si>
  <si>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</si>
  <si>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</si>
  <si>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</si>
  <si>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</si>
  <si>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</si>
  <si>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</si>
  <si>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</si>
  <si>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</si>
  <si>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</si>
  <si>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</si>
  <si>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</si>
  <si>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</si>
  <si>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</si>
  <si>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</si>
  <si>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</si>
  <si>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</si>
  <si>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</si>
  <si>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</si>
  <si>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</si>
  <si>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</si>
  <si>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</si>
  <si>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</si>
  <si>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</si>
  <si>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</si>
  <si>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</si>
  <si>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</si>
  <si>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</si>
  <si>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</si>
  <si>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</si>
  <si>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</si>
  <si>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</si>
  <si>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</si>
  <si>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</si>
  <si>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</si>
  <si>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</si>
  <si>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</si>
  <si>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</si>
  <si>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</si>
  <si>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</si>
  <si>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</si>
  <si>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</si>
  <si>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</si>
  <si>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</si>
  <si>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</si>
  <si>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</si>
  <si>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</si>
  <si>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</si>
  <si>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</si>
  <si>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</si>
  <si>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</si>
  <si>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</si>
  <si>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</si>
  <si>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</si>
  <si>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</si>
  <si>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</si>
  <si>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</si>
  <si>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</si>
  <si>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</si>
  <si>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</si>
  <si>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</si>
  <si>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</si>
  <si>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</si>
  <si>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</si>
  <si>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</si>
  <si>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</si>
  <si>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</si>
  <si>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</si>
  <si>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</si>
  <si>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</si>
  <si>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</si>
  <si>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</si>
  <si>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</si>
  <si>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</si>
  <si>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</si>
  <si>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</si>
  <si>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</si>
  <si>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</si>
  <si>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</si>
  <si>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</si>
  <si>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</si>
  <si>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</si>
  <si>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</si>
  <si>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</si>
  <si>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</si>
  <si>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</si>
  <si>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</si>
  <si>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</si>
  <si>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</si>
  <si>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</si>
  <si>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</si>
  <si>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</si>
  <si>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</si>
  <si>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</si>
  <si>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</si>
  <si>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</si>
  <si>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</si>
  <si>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</si>
  <si>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</si>
  <si>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</si>
  <si>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</si>
  <si>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</si>
  <si>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</si>
  <si>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</si>
  <si>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</si>
  <si>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</si>
  <si>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</si>
  <si>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</si>
  <si>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</si>
  <si>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</si>
  <si>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</si>
  <si>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</si>
  <si>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</si>
  <si>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</si>
  <si>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</si>
  <si>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</si>
  <si>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</si>
  <si>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</si>
  <si>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</si>
  <si>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</si>
  <si>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</si>
  <si>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</si>
  <si>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</si>
  <si>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</si>
  <si>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</si>
  <si>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</si>
  <si>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</si>
  <si>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</si>
  <si>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</si>
  <si>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</si>
  <si>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</si>
  <si>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</si>
  <si>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</si>
  <si>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</si>
  <si>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</si>
  <si>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</si>
  <si>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</si>
  <si>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</si>
  <si>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</si>
  <si>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</si>
  <si>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</si>
  <si>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</si>
  <si>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</si>
  <si>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</si>
  <si>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</si>
  <si>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</si>
  <si>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</si>
  <si>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</si>
  <si>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</si>
  <si>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</si>
  <si>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</si>
  <si>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</si>
  <si>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</si>
  <si>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</si>
  <si>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</si>
  <si>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</si>
  <si>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</si>
  <si>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</si>
  <si>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</si>
  <si>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</si>
  <si>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</si>
  <si>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</si>
  <si>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</si>
  <si>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</si>
  <si>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</si>
  <si>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</si>
  <si>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</si>
  <si>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</si>
  <si>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</si>
  <si>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</si>
  <si>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</si>
  <si>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</si>
  <si>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</si>
  <si>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</si>
  <si>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</si>
  <si>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</si>
  <si>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</si>
  <si>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</si>
  <si>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</si>
  <si>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</si>
  <si>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</si>
  <si>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</si>
  <si>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</si>
  <si>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</si>
  <si>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</si>
  <si>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</si>
  <si>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</si>
  <si>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</si>
  <si>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</si>
  <si>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</si>
  <si>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</si>
  <si>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</si>
  <si>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</si>
  <si>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</si>
  <si>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</si>
  <si>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</si>
  <si>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</si>
  <si>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</si>
  <si>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</si>
  <si>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</si>
  <si>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</si>
  <si>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</si>
  <si>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</si>
  <si>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</si>
  <si>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</si>
  <si>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</si>
  <si>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</si>
  <si>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</si>
  <si>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</si>
  <si>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</si>
  <si>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</si>
  <si>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</si>
  <si>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</si>
  <si>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</si>
  <si>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</si>
  <si>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</si>
  <si>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</si>
  <si>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</si>
  <si>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</si>
  <si>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</si>
  <si>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</si>
  <si>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</si>
  <si>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</si>
  <si>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</si>
  <si>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</si>
  <si>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</si>
  <si>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</si>
  <si>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</si>
  <si>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</si>
  <si>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</si>
  <si>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</si>
  <si>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</si>
  <si>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</si>
  <si>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</si>
  <si>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</si>
  <si>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</si>
  <si>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</si>
  <si>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</si>
  <si>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</si>
  <si>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</si>
  <si>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</si>
  <si>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</si>
  <si>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</si>
  <si>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</si>
  <si>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</si>
  <si>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</si>
  <si>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</si>
  <si>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</si>
  <si>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</si>
  <si>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</si>
  <si>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</si>
  <si>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</si>
  <si>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</si>
  <si>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</si>
  <si>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</si>
  <si>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</si>
  <si>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</si>
  <si>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</si>
  <si>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</si>
  <si>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</si>
  <si>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</si>
  <si>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</si>
  <si>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</si>
  <si>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</si>
  <si>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</si>
  <si>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</si>
  <si>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</si>
  <si>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</si>
  <si>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</si>
  <si>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</si>
  <si>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</si>
  <si>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</si>
  <si>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</si>
  <si>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</si>
  <si>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</si>
  <si>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</si>
  <si>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</si>
  <si>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</si>
  <si>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</si>
  <si>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</si>
  <si>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</si>
  <si>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</si>
  <si>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</si>
  <si>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</si>
  <si>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</si>
  <si>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</si>
  <si>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</si>
  <si>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</si>
  <si>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</si>
  <si>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</si>
  <si>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</si>
  <si>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</si>
  <si>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</si>
  <si>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</si>
  <si>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</si>
  <si>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</si>
  <si>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</si>
  <si>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</si>
  <si>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</si>
  <si>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</si>
  <si>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</si>
  <si>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</si>
  <si>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</si>
  <si>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</si>
  <si>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</si>
  <si>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</si>
  <si>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</si>
  <si>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</si>
  <si>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</si>
  <si>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</si>
  <si>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</si>
  <si>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</si>
  <si>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</si>
  <si>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</si>
  <si>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</si>
  <si>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</si>
  <si>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</si>
  <si>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</si>
  <si>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</si>
  <si>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</si>
  <si>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</si>
  <si>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</si>
  <si>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</si>
  <si>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</si>
  <si>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</si>
  <si>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</si>
  <si>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</si>
  <si>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</si>
  <si>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</si>
  <si>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</si>
  <si>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</si>
  <si>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</si>
  <si>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</si>
  <si>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</si>
  <si>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</si>
  <si>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</si>
  <si>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</si>
  <si>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</si>
  <si>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</si>
  <si>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</si>
  <si>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</si>
  <si>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</si>
  <si>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</si>
  <si>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</si>
  <si>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</si>
  <si>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</si>
  <si>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</si>
  <si>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</si>
  <si>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</si>
  <si>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</si>
  <si>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</si>
  <si>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</si>
  <si>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</si>
  <si>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</si>
  <si>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</si>
  <si>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</si>
  <si>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</si>
  <si>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</si>
  <si>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</si>
  <si>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</si>
  <si>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</si>
  <si>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</si>
  <si>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</si>
  <si>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</si>
  <si>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</si>
  <si>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</si>
  <si>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</si>
  <si>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</si>
  <si>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</si>
  <si>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</si>
  <si>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</si>
  <si>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</si>
  <si>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</si>
  <si>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</si>
  <si>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</si>
  <si>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</si>
  <si>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</si>
  <si>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</si>
  <si>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</si>
  <si>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</si>
  <si>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</si>
  <si>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</si>
  <si>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</si>
  <si>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</si>
  <si>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</si>
  <si>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</si>
  <si>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</si>
  <si>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</si>
  <si>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</si>
  <si>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</si>
  <si>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</si>
  <si>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</si>
  <si>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</si>
  <si>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</si>
  <si>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</si>
  <si>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</si>
  <si>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</si>
  <si>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</si>
  <si>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</si>
  <si>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</si>
  <si>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</si>
  <si>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</si>
  <si>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</si>
  <si>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</si>
  <si>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</si>
  <si>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</si>
  <si>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</si>
  <si>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</si>
  <si>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</si>
  <si>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</si>
  <si>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</si>
  <si>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</si>
  <si>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</si>
  <si>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</si>
  <si>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</si>
  <si>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</si>
  <si>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</si>
  <si>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</si>
  <si>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</si>
  <si>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</si>
  <si>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</si>
  <si>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</si>
  <si>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</si>
  <si>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</si>
  <si>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</si>
  <si>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</si>
  <si>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</si>
  <si>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</si>
  <si>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</si>
  <si>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</si>
  <si>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</si>
  <si>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</si>
  <si>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</si>
  <si>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</si>
  <si>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</si>
  <si>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</si>
  <si>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</si>
  <si>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</si>
  <si>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</si>
  <si>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</si>
  <si>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</si>
  <si>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</si>
  <si>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</si>
  <si>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</si>
  <si>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</si>
  <si>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</si>
  <si>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</si>
  <si>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</si>
  <si>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</si>
  <si>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</si>
  <si>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</si>
  <si>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</si>
  <si>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</si>
  <si>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</si>
  <si>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</si>
  <si>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</si>
  <si>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</si>
  <si>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</si>
  <si>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</si>
  <si>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</si>
  <si>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</si>
  <si>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</si>
  <si>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</si>
  <si>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</si>
  <si>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</si>
  <si>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</si>
  <si>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</si>
  <si>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</si>
  <si>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</si>
  <si>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</si>
  <si>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</si>
  <si>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</si>
  <si>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</si>
  <si>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</si>
  <si>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</si>
  <si>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</si>
  <si>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</si>
  <si>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</si>
  <si>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</si>
  <si>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</si>
  <si>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</si>
  <si>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</si>
  <si>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</si>
  <si>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</si>
  <si>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</si>
  <si>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</si>
  <si>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</si>
  <si>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</si>
  <si>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</si>
  <si>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</si>
  <si>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</si>
  <si>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</si>
  <si>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</si>
  <si>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</si>
  <si>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</si>
  <si>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</si>
  <si>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</si>
  <si>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</si>
  <si>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</si>
  <si>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</si>
  <si>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</si>
  <si>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</si>
  <si>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</si>
  <si>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</si>
  <si>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</si>
  <si>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</si>
  <si>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</si>
  <si>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</si>
  <si>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</si>
  <si>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</si>
  <si>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</si>
  <si>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</si>
  <si>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</si>
  <si>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</si>
  <si>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</si>
  <si>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</si>
  <si>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</si>
  <si>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</si>
  <si>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</si>
  <si>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</si>
  <si>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</si>
  <si>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</si>
  <si>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</si>
  <si>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</si>
  <si>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</si>
  <si>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</si>
  <si>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</si>
  <si>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</si>
  <si>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</si>
  <si>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</si>
  <si>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</si>
  <si>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</si>
  <si>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</si>
  <si>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</si>
  <si>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</si>
  <si>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</si>
  <si>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</si>
  <si>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</si>
  <si>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</si>
  <si>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</si>
  <si>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</si>
  <si>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</si>
  <si>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</si>
  <si>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</si>
  <si>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</si>
  <si>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</si>
  <si>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</si>
  <si>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</si>
  <si>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</si>
  <si>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</si>
  <si>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</si>
  <si>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</si>
  <si>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</si>
  <si>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</si>
  <si>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</si>
  <si>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</si>
  <si>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</si>
  <si>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</si>
  <si>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</si>
  <si>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</si>
  <si>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</si>
  <si>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</si>
  <si>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</si>
  <si>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</si>
  <si>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</si>
  <si>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</si>
  <si>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</si>
  <si>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</si>
  <si>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</si>
  <si>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</si>
  <si>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</si>
  <si>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</si>
  <si>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</si>
  <si>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</si>
  <si>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</si>
  <si>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</si>
  <si>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</si>
  <si>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</si>
  <si>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</si>
  <si>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</si>
  <si>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</si>
  <si>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</si>
  <si>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</si>
  <si>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</si>
  <si>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</si>
  <si>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</si>
  <si>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</si>
  <si>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</si>
  <si>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</si>
  <si>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</si>
  <si>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</si>
  <si>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</si>
  <si>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</si>
  <si>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</si>
  <si>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</si>
  <si>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</si>
  <si>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</si>
  <si>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</si>
  <si>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</si>
  <si>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</si>
  <si>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</si>
  <si>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</si>
  <si>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</si>
  <si>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</si>
  <si>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</si>
  <si>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</si>
  <si>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</si>
  <si>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</si>
  <si>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</si>
  <si>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</si>
  <si>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</si>
  <si>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</si>
  <si>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</si>
  <si>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</si>
  <si>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</si>
  <si>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</si>
  <si>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</si>
  <si>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</si>
  <si>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</si>
  <si>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</si>
  <si>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</si>
  <si>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</si>
  <si>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</si>
  <si>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</si>
  <si>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</si>
  <si>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</si>
  <si>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</si>
  <si>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</si>
  <si>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</si>
  <si>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</si>
  <si>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</si>
  <si>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</si>
  <si>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</si>
  <si>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</si>
  <si>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</si>
  <si>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</si>
  <si>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</si>
  <si>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</si>
  <si>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</si>
  <si>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</si>
  <si>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</si>
  <si>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</si>
  <si>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</si>
  <si>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</si>
  <si>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</si>
  <si>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</si>
  <si>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</si>
  <si>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</si>
  <si>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</si>
  <si>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</si>
  <si>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</si>
  <si>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</si>
  <si>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</si>
  <si>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</si>
  <si>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</si>
  <si>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</si>
  <si>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</si>
  <si>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</si>
  <si>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</si>
  <si>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</si>
  <si>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</si>
  <si>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</si>
  <si>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</si>
  <si>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</si>
  <si>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</si>
  <si>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</si>
  <si>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</si>
  <si>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</si>
  <si>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</si>
  <si>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</si>
  <si>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</si>
  <si>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</si>
  <si>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</si>
  <si>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</si>
  <si>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</si>
  <si>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</si>
  <si>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</si>
  <si>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</si>
  <si>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</si>
  <si>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</si>
  <si>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</si>
  <si>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</si>
  <si>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</si>
  <si>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</si>
  <si>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</si>
  <si>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</si>
  <si>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</si>
  <si>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</si>
  <si>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</si>
  <si>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</si>
  <si>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</si>
  <si>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</si>
  <si>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</si>
  <si>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</si>
  <si>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</si>
  <si>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</si>
  <si>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</si>
  <si>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</si>
  <si>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</si>
  <si>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</si>
  <si>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</si>
  <si>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</si>
  <si>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</si>
  <si>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</si>
  <si>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</si>
  <si>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</si>
  <si>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</si>
  <si>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</si>
  <si>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</si>
  <si>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</si>
  <si>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</si>
  <si>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</si>
  <si>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</si>
  <si>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</si>
  <si>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</si>
  <si>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</si>
  <si>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</si>
  <si>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</si>
  <si>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</si>
  <si>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</si>
  <si>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</si>
  <si>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</si>
  <si>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</si>
  <si>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</si>
  <si>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</si>
  <si>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</si>
  <si>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</si>
  <si>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</si>
  <si>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</si>
  <si>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</si>
  <si>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</si>
  <si>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</si>
  <si>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</si>
  <si>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</si>
  <si>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</si>
  <si>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</si>
  <si>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</si>
  <si>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</si>
  <si>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</si>
  <si>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</si>
  <si>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</si>
  <si>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</si>
  <si>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</si>
  <si>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</si>
  <si>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</si>
  <si>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</si>
  <si>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</si>
  <si>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</si>
  <si>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</si>
  <si>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</si>
  <si>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</si>
  <si>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</si>
  <si>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</si>
  <si>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</si>
  <si>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</si>
  <si>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</si>
  <si>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</si>
  <si>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</si>
  <si>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</si>
  <si>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</si>
  <si>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</si>
  <si>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</si>
  <si>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</si>
  <si>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</si>
  <si>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</si>
  <si>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</si>
  <si>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</si>
  <si>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</si>
  <si>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</si>
  <si>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</si>
  <si>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</si>
  <si>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</si>
  <si>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</si>
  <si>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</si>
  <si>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</si>
  <si>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</si>
  <si>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</si>
  <si>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</si>
  <si>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</si>
  <si>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</si>
  <si>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</si>
  <si>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</si>
  <si>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</si>
  <si>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</si>
  <si>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</si>
  <si>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</si>
  <si>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</si>
  <si>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</si>
  <si>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</si>
  <si>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</si>
  <si>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</si>
  <si>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</si>
  <si>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</si>
  <si>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</si>
  <si>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</si>
  <si>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</si>
  <si>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</si>
  <si>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</si>
  <si>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</si>
  <si>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</si>
  <si>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</si>
  <si>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</si>
  <si>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</si>
  <si>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</si>
  <si>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</si>
  <si>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</si>
  <si>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</si>
  <si>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</si>
  <si>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</si>
  <si>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</si>
  <si>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</si>
  <si>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</si>
  <si>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</si>
  <si>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</si>
  <si>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</si>
  <si>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</si>
  <si>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</si>
  <si>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</si>
  <si>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</si>
  <si>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</si>
  <si>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</si>
  <si>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</si>
  <si>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</si>
  <si>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</si>
  <si>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</si>
  <si>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</si>
  <si>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</si>
  <si>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</si>
  <si>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</si>
  <si>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</si>
  <si>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</si>
  <si>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</si>
  <si>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</si>
  <si>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</si>
  <si>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</si>
  <si>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</si>
  <si>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</si>
  <si>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</si>
  <si>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</si>
  <si>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</si>
  <si>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</si>
  <si>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</si>
  <si>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</si>
  <si>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</si>
  <si>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</si>
  <si>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</si>
  <si>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</si>
  <si>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</si>
  <si>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</si>
  <si>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</si>
  <si>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</si>
  <si>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</si>
  <si>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</si>
  <si>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</si>
  <si>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</si>
  <si>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</si>
  <si>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</si>
  <si>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</si>
  <si>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</si>
  <si>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</si>
  <si>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</si>
  <si>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</si>
  <si>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</si>
  <si>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</si>
  <si>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</si>
  <si>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</si>
  <si>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</si>
  <si>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</si>
  <si>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</si>
  <si>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</si>
  <si>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</si>
  <si>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</si>
  <si>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</si>
  <si>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</si>
  <si>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</si>
  <si>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</si>
  <si>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</si>
  <si>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</si>
  <si>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</si>
  <si>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</si>
  <si>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</si>
  <si>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</si>
  <si>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</si>
  <si>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</si>
  <si>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</si>
  <si>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</si>
  <si>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</si>
  <si>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</si>
  <si>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</si>
  <si>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</si>
  <si>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</si>
  <si>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</si>
  <si>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</si>
  <si>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</si>
  <si>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</si>
  <si>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</si>
  <si>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</si>
  <si>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</si>
  <si>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</si>
  <si>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</si>
  <si>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</si>
  <si>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</si>
  <si>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</si>
  <si>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</si>
  <si>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</si>
  <si>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</si>
  <si>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</si>
  <si>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</si>
  <si>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</si>
  <si>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</si>
  <si>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</si>
  <si>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</si>
  <si>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</si>
  <si>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</si>
  <si>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</si>
  <si>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</si>
  <si>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</si>
  <si>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</si>
  <si>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</si>
  <si>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</si>
  <si>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</si>
  <si>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</si>
  <si>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</si>
  <si>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</si>
  <si>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</si>
  <si>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</si>
  <si>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</si>
  <si>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</si>
  <si>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</si>
  <si>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</si>
  <si>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</si>
  <si>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</si>
  <si>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</si>
  <si>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</si>
  <si>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</si>
  <si>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</si>
  <si>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</si>
  <si>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</si>
  <si>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</si>
  <si>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</si>
  <si>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</si>
  <si>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</si>
  <si>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</si>
  <si>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</si>
  <si>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</si>
  <si>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</si>
  <si>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</si>
  <si>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</si>
  <si>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</si>
  <si>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</si>
  <si>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</si>
  <si>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</si>
  <si>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</si>
  <si>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</si>
  <si>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</si>
  <si>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</si>
  <si>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</si>
  <si>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</si>
  <si>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</si>
  <si>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</si>
  <si>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</si>
  <si>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</si>
  <si>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</si>
  <si>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</si>
  <si>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</si>
  <si>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</si>
  <si>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</si>
  <si>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</si>
  <si>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</si>
  <si>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</si>
  <si>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</si>
  <si>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</si>
  <si>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</si>
  <si>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</si>
  <si>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</si>
  <si>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</si>
  <si>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</si>
  <si>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</si>
  <si>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</si>
  <si>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</si>
  <si>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</si>
  <si>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</si>
  <si>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</si>
  <si>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</si>
  <si>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</si>
  <si>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</si>
  <si>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</si>
  <si>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</si>
  <si>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</si>
  <si>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</si>
  <si>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</si>
  <si>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</si>
  <si>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</si>
  <si>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</si>
  <si>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</si>
  <si>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</si>
  <si>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</si>
  <si>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</si>
  <si>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</si>
  <si>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</si>
  <si>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</si>
  <si>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</si>
  <si>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</si>
  <si>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</si>
  <si>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</si>
  <si>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</si>
  <si>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</si>
  <si>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</si>
  <si>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</si>
  <si>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</si>
  <si>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</si>
  <si>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</si>
  <si>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</si>
  <si>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</si>
  <si>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</si>
  <si>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</si>
  <si>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</si>
  <si>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</si>
  <si>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</si>
  <si>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</si>
  <si>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</si>
  <si>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</si>
  <si>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</si>
  <si>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</si>
  <si>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</si>
  <si>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</si>
  <si>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</si>
  <si>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</si>
  <si>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</si>
  <si>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</si>
  <si>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</si>
  <si>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</si>
  <si>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</si>
  <si>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</si>
  <si>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</si>
  <si>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</si>
  <si>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</si>
  <si>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</si>
  <si>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</si>
  <si>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</si>
  <si>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</si>
  <si>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</si>
  <si>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</si>
  <si>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</si>
  <si>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</si>
  <si>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</si>
  <si>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</si>
  <si>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</si>
  <si>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</si>
  <si>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</si>
  <si>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</si>
  <si>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</si>
  <si>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</si>
  <si>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</si>
  <si>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</si>
  <si>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</si>
  <si>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</si>
  <si>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</si>
  <si>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</si>
  <si>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</si>
  <si>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</si>
  <si>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</si>
  <si>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</si>
  <si>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</si>
  <si>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</si>
  <si>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</si>
  <si>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</si>
  <si>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</si>
  <si>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</si>
  <si>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</si>
  <si>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</si>
  <si>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</si>
  <si>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</si>
  <si>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</si>
  <si>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</si>
  <si>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</si>
  <si>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</si>
  <si>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</si>
  <si>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</si>
  <si>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</si>
  <si>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</si>
  <si>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</si>
  <si>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</si>
  <si>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</si>
  <si>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</si>
  <si>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</si>
  <si>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</si>
  <si>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</si>
  <si>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</si>
  <si>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</si>
  <si>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</si>
  <si>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</si>
  <si>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</si>
  <si>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</si>
  <si>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</si>
  <si>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</si>
  <si>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</si>
  <si>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</si>
  <si>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</si>
  <si>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</si>
  <si>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</si>
  <si>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</si>
  <si>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</si>
  <si>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</si>
  <si>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</si>
  <si>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</si>
  <si>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</si>
  <si>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</si>
  <si>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</si>
  <si>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</si>
  <si>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</si>
  <si>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</si>
  <si>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</si>
  <si>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</si>
  <si>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</si>
  <si>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</si>
  <si>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</si>
  <si>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</si>
  <si>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</si>
  <si>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</si>
  <si>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</si>
  <si>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</si>
  <si>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</si>
  <si>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</si>
  <si>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</si>
  <si>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</si>
  <si>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</si>
  <si>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</si>
  <si>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</si>
  <si>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</si>
  <si>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</si>
  <si>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</si>
  <si>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</si>
  <si>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</si>
  <si>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</si>
  <si>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</si>
  <si>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</si>
  <si>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</si>
  <si>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</si>
  <si>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</si>
  <si>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</si>
  <si>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</si>
  <si>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</si>
  <si>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</si>
  <si>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</si>
  <si>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</si>
  <si>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</si>
  <si>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</si>
  <si>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</si>
  <si>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</si>
  <si>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</si>
  <si>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</si>
  <si>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</si>
  <si>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</si>
  <si>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</si>
  <si>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</si>
  <si>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</si>
  <si>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</si>
  <si>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</si>
  <si>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</si>
  <si>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</si>
  <si>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</si>
  <si>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</si>
  <si>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</si>
  <si>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</si>
  <si>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</si>
  <si>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</si>
  <si>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</si>
  <si>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</si>
  <si>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</si>
  <si>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</si>
  <si>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</si>
  <si>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</si>
  <si>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</si>
  <si>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</si>
  <si>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</si>
  <si>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</si>
  <si>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</si>
  <si>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</si>
  <si>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</si>
  <si>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</si>
  <si>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</si>
  <si>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</si>
  <si>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</si>
  <si>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</si>
  <si>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</si>
  <si>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</si>
  <si>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</si>
  <si>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</si>
  <si>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</si>
  <si>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</si>
  <si>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</si>
  <si>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</si>
  <si>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</si>
  <si>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</si>
  <si>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</si>
  <si>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</si>
  <si>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</si>
  <si>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</si>
  <si>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</si>
  <si>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</si>
  <si>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</si>
  <si>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</si>
  <si>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</si>
  <si>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</si>
  <si>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</si>
  <si>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</si>
  <si>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</si>
  <si>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</si>
  <si>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</si>
  <si>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</si>
  <si>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</si>
  <si>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</si>
  <si>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</si>
  <si>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</si>
  <si>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</si>
  <si>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</si>
  <si>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</si>
  <si>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</si>
  <si>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</si>
  <si>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</si>
  <si>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</si>
  <si>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</si>
  <si>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</si>
  <si>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</si>
  <si>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</si>
  <si>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</si>
  <si>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</si>
  <si>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</si>
  <si>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</si>
  <si>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</si>
  <si>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</si>
  <si>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</si>
  <si>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</si>
  <si>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</si>
  <si>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</si>
  <si>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</si>
  <si>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</si>
  <si>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</si>
  <si>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</si>
  <si>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</si>
  <si>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</si>
  <si>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</si>
  <si>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</si>
  <si>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</si>
  <si>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</si>
  <si>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</si>
  <si>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</si>
  <si>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</si>
  <si>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</si>
  <si>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</si>
  <si>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</si>
  <si>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</si>
  <si>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</si>
  <si>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</si>
  <si>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</si>
  <si>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</si>
  <si>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</si>
  <si>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</si>
  <si>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</si>
  <si>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</si>
  <si>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</si>
  <si>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</si>
  <si>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</si>
  <si>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</si>
  <si>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</si>
  <si>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</si>
  <si>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</si>
  <si>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</si>
  <si>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</si>
  <si>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</si>
  <si>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</si>
  <si>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</si>
  <si>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</si>
  <si>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</si>
  <si>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</si>
  <si>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</si>
  <si>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</si>
  <si>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</si>
  <si>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</si>
  <si>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</si>
  <si>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</si>
  <si>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</si>
  <si>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</si>
  <si>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</si>
  <si>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</si>
  <si>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</si>
  <si>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</si>
  <si>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</si>
  <si>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</si>
  <si>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</si>
  <si>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</si>
  <si>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</si>
  <si>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</si>
  <si>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</si>
  <si>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</si>
  <si>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</si>
  <si>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</si>
  <si>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</si>
  <si>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</si>
  <si>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</si>
  <si>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</si>
  <si>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</si>
  <si>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</si>
  <si>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</si>
  <si>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</si>
  <si>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</si>
  <si>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</si>
  <si>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</si>
  <si>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</si>
  <si>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</si>
  <si>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</si>
  <si>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</si>
  <si>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</si>
  <si>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</si>
  <si>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</si>
  <si>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</si>
  <si>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</si>
  <si>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</si>
  <si>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</si>
  <si>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</si>
  <si>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</si>
  <si>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</si>
  <si>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</si>
  <si>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</si>
  <si>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</si>
  <si>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</si>
  <si>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</si>
  <si>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</si>
  <si>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</si>
  <si>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</si>
  <si>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</si>
  <si>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</si>
  <si>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</si>
  <si>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</si>
  <si>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</si>
  <si>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</si>
  <si>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</si>
  <si>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</si>
  <si>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</si>
  <si>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</si>
  <si>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</si>
  <si>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</si>
  <si>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</si>
  <si>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</si>
  <si>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</si>
  <si>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</si>
  <si>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</si>
  <si>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</si>
  <si>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</si>
  <si>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</si>
  <si>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</si>
  <si>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</si>
  <si>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</si>
  <si>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</si>
  <si>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</si>
  <si>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</si>
  <si>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</si>
  <si>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</si>
  <si>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</si>
  <si>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</si>
  <si>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</si>
  <si>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</si>
  <si>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</si>
  <si>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</si>
  <si>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</si>
  <si>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</si>
  <si>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</si>
  <si>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</si>
  <si>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</si>
  <si>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</si>
  <si>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</si>
  <si>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</si>
  <si>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</si>
  <si>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</si>
  <si>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</si>
  <si>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</si>
  <si>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</si>
  <si>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</si>
  <si>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</si>
  <si>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</si>
  <si>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</si>
  <si>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</si>
  <si>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</si>
  <si>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</si>
  <si>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</si>
  <si>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</si>
  <si>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</si>
  <si>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</si>
  <si>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</si>
  <si>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</si>
  <si>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</si>
  <si>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</si>
  <si>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</si>
  <si>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</si>
  <si>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</si>
  <si>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</si>
  <si>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</si>
  <si>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</si>
  <si>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</si>
  <si>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</si>
  <si>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</si>
  <si>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</si>
  <si>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</si>
  <si>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</si>
  <si>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</si>
  <si>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</si>
  <si>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</si>
  <si>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</si>
  <si>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</si>
  <si>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</si>
  <si>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</si>
  <si>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</si>
  <si>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</si>
  <si>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</si>
  <si>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</si>
  <si>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</si>
  <si>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</si>
  <si>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</si>
  <si>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</si>
  <si>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</si>
  <si>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</si>
  <si>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</si>
  <si>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</si>
  <si>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</si>
  <si>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</si>
  <si>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</si>
  <si>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</si>
  <si>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</si>
  <si>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</si>
  <si>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</si>
  <si>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</si>
  <si>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</si>
  <si>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</si>
  <si>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</si>
  <si>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</si>
  <si>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</si>
  <si>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</si>
  <si>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</si>
  <si>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</si>
  <si>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</si>
  <si>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</si>
  <si>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</si>
  <si>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</si>
  <si>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</si>
  <si>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</si>
  <si>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</si>
  <si>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</si>
  <si>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</si>
  <si>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</si>
  <si>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</si>
  <si>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</si>
  <si>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</si>
  <si>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</si>
  <si>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</si>
  <si>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</si>
  <si>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</si>
  <si>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</si>
  <si>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</si>
  <si>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</si>
  <si>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</si>
  <si>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</si>
  <si>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</si>
  <si>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</si>
  <si>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</si>
  <si>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</si>
  <si>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</si>
  <si>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</si>
  <si>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</si>
  <si>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</si>
  <si>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</si>
  <si>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</si>
  <si>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</si>
  <si>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</si>
  <si>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</si>
  <si>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</si>
  <si>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</si>
  <si>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</si>
  <si>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</si>
  <si>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</si>
  <si>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</si>
  <si>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</si>
  <si>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</si>
  <si>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</si>
  <si>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</si>
  <si>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</si>
  <si>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</si>
  <si>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</si>
  <si>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</si>
  <si>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</si>
  <si>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</si>
  <si>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</si>
  <si>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</si>
  <si>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</si>
  <si>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</si>
  <si>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</si>
  <si>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</si>
  <si>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</si>
  <si>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</si>
  <si>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</si>
  <si>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</si>
  <si>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</si>
  <si>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</si>
  <si>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</si>
  <si>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</si>
  <si>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</si>
  <si>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</si>
  <si>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</si>
  <si>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</si>
  <si>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</si>
  <si>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</si>
  <si>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</si>
  <si>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</si>
  <si>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</si>
  <si>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</si>
  <si>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</si>
  <si>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</si>
  <si>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</si>
  <si>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</si>
  <si>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</si>
  <si>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</si>
  <si>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</si>
  <si>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</si>
  <si>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</si>
  <si>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</si>
  <si>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</si>
  <si>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</si>
  <si>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</si>
  <si>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</si>
  <si>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</si>
  <si>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</si>
  <si>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</si>
  <si>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</si>
  <si>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</si>
  <si>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</si>
  <si>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</si>
  <si>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</si>
  <si>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</si>
  <si>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</si>
  <si>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</si>
  <si>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</si>
  <si>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</si>
  <si>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</si>
  <si>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</si>
  <si>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</si>
  <si>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</si>
  <si>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</si>
  <si>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</si>
  <si>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</si>
  <si>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</si>
  <si>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</si>
  <si>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</si>
  <si>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</si>
  <si>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</si>
  <si>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</si>
  <si>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</si>
  <si>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</si>
  <si>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</si>
  <si>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</si>
  <si>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</si>
  <si>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</si>
  <si>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</si>
  <si>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</si>
  <si>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</si>
  <si>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</si>
  <si>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</si>
  <si>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</si>
  <si>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</si>
  <si>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</si>
  <si>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</si>
  <si>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</si>
  <si>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</si>
  <si>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</si>
  <si>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</si>
  <si>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</si>
  <si>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</si>
  <si>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</si>
  <si>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</si>
  <si>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</si>
  <si>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</si>
  <si>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</si>
  <si>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</si>
  <si>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</si>
  <si>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</si>
  <si>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</si>
  <si>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</si>
  <si>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</si>
  <si>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</si>
  <si>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</si>
  <si>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</si>
  <si>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</si>
  <si>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</si>
  <si>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</si>
  <si>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</si>
  <si>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</si>
  <si>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</si>
  <si>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</si>
  <si>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</si>
  <si>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</si>
  <si>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</si>
  <si>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</si>
  <si>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</si>
  <si>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</si>
  <si>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</si>
  <si>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</si>
  <si>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</si>
  <si>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</si>
  <si>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</si>
  <si>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</si>
  <si>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</si>
  <si>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</si>
  <si>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</si>
  <si>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</si>
  <si>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</si>
  <si>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</si>
  <si>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</si>
  <si>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</si>
  <si>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</si>
  <si>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</si>
  <si>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</si>
  <si>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</si>
  <si>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</si>
  <si>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</si>
  <si>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</si>
  <si>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</si>
  <si>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</si>
  <si>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</si>
  <si>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</si>
  <si>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</si>
  <si>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</si>
  <si>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</si>
  <si>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</si>
  <si>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</si>
  <si>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</si>
  <si>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</si>
  <si>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</si>
  <si>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</si>
  <si>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</si>
  <si>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</si>
  <si>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</si>
  <si>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</si>
  <si>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</si>
  <si>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</si>
  <si>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</si>
  <si>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</si>
  <si>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</si>
  <si>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</si>
  <si>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</si>
  <si>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</si>
  <si>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</si>
  <si>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</si>
  <si>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</si>
  <si>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</si>
  <si>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</si>
  <si>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</si>
  <si>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</si>
  <si>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</si>
  <si>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</si>
  <si>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</si>
  <si>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</si>
  <si>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</si>
  <si>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</si>
  <si>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</si>
  <si>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</si>
  <si>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</si>
  <si>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</si>
  <si>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</si>
  <si>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</si>
  <si>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</si>
  <si>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</si>
  <si>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</si>
  <si>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</si>
  <si>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</si>
  <si>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</si>
  <si>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</si>
  <si>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</si>
  <si>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</si>
  <si>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</si>
  <si>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</si>
  <si>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</si>
  <si>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</si>
  <si>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</si>
  <si>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</si>
  <si>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</si>
  <si>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</si>
  <si>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</si>
  <si>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</si>
  <si>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</si>
  <si>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</si>
  <si>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</si>
  <si>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</si>
  <si>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</si>
  <si>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</si>
  <si>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</si>
  <si>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</si>
  <si>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</si>
  <si>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</si>
  <si>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</si>
  <si>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</si>
  <si>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</si>
  <si>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</si>
  <si>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</si>
  <si>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</si>
  <si>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</si>
  <si>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</si>
  <si>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</si>
  <si>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</si>
  <si>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</si>
  <si>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</si>
  <si>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</si>
  <si>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</si>
  <si>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</si>
  <si>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</si>
  <si>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</si>
  <si>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</si>
  <si>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</si>
  <si>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</si>
  <si>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</si>
  <si>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</si>
  <si>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</si>
  <si>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</si>
  <si>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</si>
  <si>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</si>
  <si>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</si>
  <si>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</si>
  <si>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</si>
  <si>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</si>
  <si>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</si>
  <si>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</si>
  <si>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</si>
  <si>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</si>
  <si>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</si>
  <si>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</si>
  <si>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</si>
  <si>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</si>
  <si>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</si>
  <si>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</si>
  <si>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</si>
  <si>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</si>
  <si>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</si>
  <si>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</si>
  <si>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</si>
  <si>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</si>
  <si>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</si>
  <si>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</si>
  <si>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</si>
  <si>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</si>
  <si>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</si>
  <si>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</si>
  <si>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</si>
  <si>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</si>
  <si>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</si>
  <si>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</si>
  <si>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</si>
  <si>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</si>
  <si>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</si>
  <si>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</si>
  <si>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</si>
  <si>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</si>
  <si>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</si>
  <si>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</si>
  <si>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</si>
  <si>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</si>
  <si>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</si>
  <si>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</si>
  <si>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</si>
  <si>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</si>
  <si>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</si>
  <si>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</si>
  <si>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</si>
  <si>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</si>
  <si>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</si>
  <si>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</si>
  <si>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</si>
  <si>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</si>
  <si>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</si>
  <si>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</si>
  <si>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</si>
  <si>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</si>
  <si>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</si>
  <si>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</si>
  <si>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</si>
  <si>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</si>
  <si>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</si>
  <si>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</si>
  <si>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</si>
  <si>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</si>
  <si>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</si>
  <si>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</si>
  <si>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</si>
  <si>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</si>
  <si>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</si>
  <si>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</si>
  <si>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</si>
  <si>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</si>
  <si>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</si>
  <si>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</si>
  <si>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</si>
  <si>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</si>
  <si>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</si>
  <si>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</si>
  <si>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</si>
  <si>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</si>
  <si>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</si>
  <si>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</si>
  <si>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</si>
  <si>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</si>
  <si>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</si>
  <si>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</si>
  <si>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</si>
  <si>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</si>
  <si>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</si>
  <si>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</si>
  <si>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</si>
  <si>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</si>
  <si>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</si>
  <si>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</si>
  <si>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</si>
  <si>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</si>
  <si>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</si>
  <si>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</si>
  <si>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</si>
  <si>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</si>
  <si>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</si>
  <si>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</si>
  <si>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</si>
  <si>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</si>
  <si>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</si>
  <si>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</si>
  <si>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</si>
  <si>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</si>
  <si>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</si>
  <si>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</si>
  <si>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</si>
  <si>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</si>
  <si>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</si>
  <si>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</si>
  <si>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</si>
  <si>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</si>
  <si>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</si>
  <si>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</si>
  <si>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</si>
  <si>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</si>
  <si>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</si>
  <si>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</si>
  <si>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</si>
  <si>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</si>
  <si>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</si>
  <si>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</si>
  <si>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</si>
  <si>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</si>
  <si>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</si>
  <si>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</si>
  <si>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</si>
  <si>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</si>
  <si>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</si>
  <si>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</si>
  <si>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</si>
  <si>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</si>
  <si>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</si>
  <si>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</si>
  <si>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</si>
  <si>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</si>
  <si>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</si>
  <si>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</si>
  <si>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</si>
  <si>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</si>
  <si>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</si>
  <si>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</si>
  <si>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</si>
  <si>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</si>
  <si>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</si>
  <si>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</si>
  <si>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</si>
  <si>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</si>
  <si>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</si>
  <si>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</si>
  <si>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</si>
  <si>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</si>
  <si>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</si>
  <si>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</si>
  <si>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</si>
  <si>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</si>
  <si>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</si>
  <si>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</si>
  <si>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</si>
  <si>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</si>
  <si>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</si>
  <si>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</si>
  <si>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</si>
  <si>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</si>
  <si>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</si>
  <si>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</si>
  <si>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</si>
  <si>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</si>
  <si>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</si>
  <si>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</si>
  <si>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</si>
  <si>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</si>
  <si>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</si>
  <si>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</si>
  <si>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</si>
  <si>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</si>
  <si>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</si>
  <si>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</si>
  <si>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</si>
  <si>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</si>
  <si>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</si>
  <si>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</si>
  <si>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</si>
  <si>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</si>
  <si>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</si>
  <si>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</si>
  <si>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</si>
  <si>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</si>
  <si>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</si>
  <si>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</si>
  <si>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</si>
  <si>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</si>
  <si>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</si>
  <si>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</si>
  <si>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</si>
  <si>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</si>
  <si>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</si>
  <si>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</si>
  <si>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</si>
  <si>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</si>
  <si>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</si>
  <si>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</si>
  <si>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</si>
  <si>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</si>
  <si>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</si>
  <si>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</si>
  <si>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</si>
  <si>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</si>
  <si>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</si>
  <si>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</si>
  <si>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</si>
  <si>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</si>
  <si>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</si>
  <si>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</si>
  <si>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</si>
  <si>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</si>
  <si>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</si>
  <si>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</si>
  <si>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</si>
  <si>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</si>
  <si>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</si>
  <si>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</si>
  <si>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</si>
  <si>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</si>
  <si>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</si>
  <si>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</si>
  <si>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</si>
  <si>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</si>
  <si>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</si>
  <si>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</si>
  <si>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</si>
  <si>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</si>
  <si>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</si>
  <si>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</si>
  <si>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</si>
  <si>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</si>
  <si>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</si>
  <si>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</si>
  <si>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</si>
  <si>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</si>
  <si>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</si>
  <si>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</si>
  <si>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</si>
  <si>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</si>
  <si>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</si>
  <si>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</si>
  <si>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</si>
  <si>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</si>
  <si>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</si>
  <si>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</si>
  <si>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</si>
  <si>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</si>
  <si>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</si>
  <si>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</si>
  <si>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</si>
  <si>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</si>
  <si>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</si>
  <si>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</si>
  <si>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</si>
  <si>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</si>
  <si>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</si>
  <si>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</si>
  <si>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</si>
  <si>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</si>
  <si>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</si>
  <si>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</si>
  <si>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</si>
  <si>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</si>
  <si>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</si>
  <si>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</si>
  <si>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</si>
  <si>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</si>
  <si>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</si>
  <si>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</si>
  <si>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</si>
  <si>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</si>
  <si>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</si>
  <si>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</si>
  <si>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</si>
  <si>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</si>
  <si>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</si>
  <si>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</si>
  <si>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</si>
  <si>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</si>
  <si>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</si>
  <si>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</si>
  <si>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</si>
  <si>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</si>
  <si>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</si>
  <si>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</si>
  <si>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</si>
  <si>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</si>
  <si>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</si>
  <si>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</si>
  <si>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</si>
  <si>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</si>
  <si>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</si>
  <si>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</si>
  <si>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</si>
  <si>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</si>
  <si>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</si>
  <si>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</si>
  <si>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</si>
  <si>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</si>
  <si>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</si>
  <si>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</si>
  <si>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</si>
  <si>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</si>
  <si>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</si>
  <si>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</si>
  <si>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</si>
  <si>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</si>
  <si>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</si>
  <si>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</si>
  <si>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</si>
  <si>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</si>
  <si>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</si>
  <si>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</si>
  <si>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</si>
  <si>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</si>
  <si>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</si>
  <si>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</si>
  <si>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</si>
  <si>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</si>
  <si>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</si>
  <si>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</si>
  <si>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</si>
  <si>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</si>
  <si>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</si>
  <si>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</si>
  <si>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</si>
  <si>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</si>
  <si>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</si>
  <si>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</si>
  <si>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</si>
  <si>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</si>
  <si>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</si>
  <si>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</si>
  <si>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</si>
  <si>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</si>
  <si>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</si>
  <si>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</si>
  <si>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</si>
  <si>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</si>
  <si>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</si>
  <si>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</si>
  <si>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</si>
  <si>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</si>
  <si>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</si>
  <si>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</si>
  <si>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</si>
  <si>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</si>
  <si>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</si>
  <si>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</si>
  <si>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</si>
  <si>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</si>
  <si>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</si>
  <si>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</si>
  <si>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</si>
  <si>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</si>
  <si>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</si>
  <si>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</si>
  <si>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</si>
  <si>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</si>
  <si>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</si>
  <si>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</si>
  <si>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</si>
  <si>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</si>
  <si>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</si>
  <si>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</si>
  <si>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</si>
  <si>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</si>
  <si>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</si>
  <si>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</si>
  <si>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</si>
  <si>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</si>
  <si>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</si>
  <si>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</si>
  <si>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</si>
  <si>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</si>
  <si>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</si>
  <si>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</si>
  <si>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</si>
  <si>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</si>
  <si>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</si>
  <si>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</si>
  <si>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</si>
  <si>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</si>
  <si>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</si>
  <si>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</si>
  <si>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</si>
  <si>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</si>
  <si>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</si>
  <si>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</si>
  <si>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</si>
  <si>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</si>
  <si>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</si>
  <si>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</si>
  <si>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</si>
  <si>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</si>
  <si>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</si>
  <si>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</si>
  <si>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</si>
  <si>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</si>
  <si>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</si>
  <si>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</si>
  <si>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</si>
  <si>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</si>
  <si>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</si>
  <si>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</si>
  <si>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</si>
  <si>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</si>
  <si>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</si>
  <si>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</si>
  <si>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</si>
  <si>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</si>
  <si>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</si>
  <si>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</si>
  <si>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</si>
  <si>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</si>
  <si>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</si>
  <si>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</si>
  <si>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</si>
  <si>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</si>
  <si>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</si>
  <si>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</si>
  <si>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</si>
  <si>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</si>
  <si>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</si>
  <si>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</si>
  <si>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</si>
  <si>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</si>
  <si>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</si>
  <si>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</si>
  <si>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</si>
  <si>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</si>
  <si>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</si>
  <si>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</si>
  <si>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</si>
  <si>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</si>
  <si>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</si>
  <si>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</si>
  <si>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</si>
  <si>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</si>
  <si>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</si>
  <si>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</si>
  <si>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</si>
  <si>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</si>
  <si>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</si>
  <si>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</si>
  <si>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</si>
  <si>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</si>
  <si>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</si>
  <si>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</si>
  <si>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</si>
  <si>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</si>
  <si>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</si>
  <si>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</si>
  <si>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</si>
  <si>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</si>
  <si>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</si>
  <si>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</si>
  <si>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</si>
  <si>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</si>
  <si>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</si>
  <si>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</si>
  <si>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</si>
  <si>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</si>
  <si>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</si>
  <si>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</si>
  <si>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</si>
  <si>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</si>
  <si>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</si>
  <si>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</si>
  <si>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</si>
  <si>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</si>
  <si>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</si>
  <si>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</si>
  <si>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</si>
  <si>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</si>
  <si>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</si>
  <si>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</si>
  <si>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</si>
  <si>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</si>
  <si>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</si>
  <si>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</si>
  <si>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</si>
  <si>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</si>
  <si>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</si>
  <si>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</si>
  <si>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</si>
  <si>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</si>
  <si>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</si>
  <si>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</si>
  <si>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</si>
  <si>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</si>
  <si>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</si>
  <si>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</si>
  <si>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</si>
  <si>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</si>
  <si>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</si>
  <si>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</si>
  <si>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</si>
  <si>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</si>
  <si>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</si>
  <si>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</si>
  <si>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</si>
  <si>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</si>
  <si>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</si>
  <si>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</si>
  <si>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</si>
  <si>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</si>
  <si>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</si>
  <si>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</si>
  <si>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</si>
  <si>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</si>
  <si>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</si>
  <si>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</si>
  <si>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</si>
  <si>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</si>
  <si>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</si>
  <si>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</si>
  <si>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</si>
  <si>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</si>
  <si>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</si>
  <si>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</si>
  <si>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</si>
  <si>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</si>
  <si>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</si>
  <si>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</si>
  <si>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</si>
  <si>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</si>
  <si>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</si>
  <si>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</si>
  <si>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</si>
  <si>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</si>
  <si>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</si>
  <si>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</si>
  <si>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</si>
  <si>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</si>
  <si>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</si>
  <si>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</si>
  <si>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</si>
  <si>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</si>
  <si>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</si>
  <si>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</si>
  <si>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</si>
  <si>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</si>
  <si>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</si>
  <si>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</si>
  <si>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</si>
  <si>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</si>
  <si>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</si>
  <si>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</si>
  <si>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</si>
  <si>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</si>
  <si>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</si>
  <si>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</si>
  <si>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</si>
  <si>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</si>
  <si>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</si>
  <si>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</si>
  <si>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</si>
  <si>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</si>
  <si>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</si>
  <si>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</si>
  <si>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</si>
  <si>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</si>
  <si>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</si>
  <si>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</si>
  <si>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</si>
  <si>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</si>
  <si>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</si>
  <si>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</si>
  <si>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</si>
  <si>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</si>
  <si>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</si>
  <si>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</si>
  <si>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</si>
  <si>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</si>
  <si>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</si>
  <si>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</si>
  <si>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</si>
  <si>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</si>
  <si>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</si>
  <si>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</si>
  <si>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</si>
  <si>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</si>
  <si>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</si>
  <si>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</si>
  <si>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</si>
  <si>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</si>
  <si>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</si>
  <si>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</si>
  <si>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</si>
  <si>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</si>
  <si>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</si>
  <si>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</si>
  <si>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</si>
  <si>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</si>
  <si>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</si>
  <si>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</si>
  <si>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</si>
  <si>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</si>
  <si>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</si>
  <si>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</si>
  <si>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</si>
  <si>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</si>
  <si>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</si>
  <si>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</si>
  <si>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</si>
  <si>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</si>
  <si>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</si>
  <si>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</si>
  <si>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</si>
  <si>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</si>
  <si>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</si>
  <si>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</si>
  <si>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</si>
  <si>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</si>
  <si>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</si>
  <si>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</si>
  <si>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</si>
  <si>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</si>
  <si>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</si>
  <si>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</si>
  <si>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</si>
  <si>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</si>
  <si>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</si>
  <si>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</si>
  <si>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</si>
  <si>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</si>
  <si>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</si>
  <si>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</si>
  <si>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</si>
  <si>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</si>
  <si>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</si>
  <si>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</si>
  <si>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</si>
  <si>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</si>
  <si>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</si>
  <si>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</si>
  <si>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</si>
  <si>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</si>
  <si>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</si>
  <si>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</si>
  <si>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</si>
  <si>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</si>
  <si>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</si>
  <si>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</si>
  <si>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</si>
  <si>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</si>
  <si>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</si>
  <si>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</si>
  <si>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</si>
  <si>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</si>
  <si>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</si>
  <si>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</si>
  <si>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</si>
  <si>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</si>
  <si>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</si>
  <si>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</si>
  <si>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</si>
  <si>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</si>
  <si>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</si>
  <si>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</si>
  <si>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</si>
  <si>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</si>
  <si>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</si>
  <si>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</si>
  <si>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</si>
  <si>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</si>
  <si>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</si>
  <si>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</si>
  <si>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</si>
  <si>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</si>
  <si>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</si>
  <si>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</si>
  <si>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</si>
  <si>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</si>
  <si>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</si>
  <si>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</si>
  <si>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</si>
  <si>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</si>
  <si>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</si>
  <si>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</si>
  <si>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</si>
  <si>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</si>
  <si>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</si>
  <si>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</si>
  <si>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</si>
  <si>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</si>
  <si>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</si>
  <si>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</si>
  <si>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</si>
  <si>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</si>
  <si>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</si>
  <si>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</si>
  <si>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</si>
  <si>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</si>
  <si>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</si>
  <si>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</si>
  <si>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</si>
  <si>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</si>
  <si>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</si>
  <si>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</si>
  <si>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</si>
  <si>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</si>
  <si>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</si>
  <si>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</si>
  <si>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</si>
  <si>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</si>
  <si>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</si>
  <si>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</si>
  <si>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</si>
  <si>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</si>
  <si>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</si>
  <si>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</si>
  <si>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</si>
  <si>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</si>
  <si>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</si>
  <si>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</si>
  <si>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</si>
  <si>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</si>
  <si>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</si>
  <si>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</si>
  <si>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</si>
  <si>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</si>
  <si>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</si>
  <si>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</si>
  <si>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</si>
  <si>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</si>
  <si>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</si>
  <si>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</si>
  <si>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</si>
  <si>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</si>
  <si>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</si>
  <si>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</si>
  <si>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</si>
  <si>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</si>
  <si>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</si>
  <si>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</si>
  <si>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</si>
  <si>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</si>
  <si>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</si>
  <si>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</si>
  <si>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</si>
  <si>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</si>
  <si>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</si>
  <si>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</si>
  <si>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</si>
  <si>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</si>
  <si>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</si>
  <si>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</si>
  <si>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</si>
  <si>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</si>
  <si>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</si>
  <si>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</si>
  <si>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</si>
  <si>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</si>
  <si>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</si>
  <si>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</si>
  <si>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</si>
  <si>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</si>
  <si>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</si>
  <si>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</si>
  <si>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</si>
  <si>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</si>
  <si>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</si>
  <si>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</si>
  <si>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</si>
  <si>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</si>
  <si>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</si>
  <si>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</si>
  <si>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</si>
  <si>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</si>
  <si>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</si>
  <si>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</si>
  <si>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</si>
  <si>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</si>
  <si>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</si>
  <si>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</si>
  <si>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</si>
  <si>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</si>
  <si>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</si>
  <si>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</si>
  <si>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</si>
  <si>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</si>
  <si>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</si>
  <si>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</si>
  <si>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</si>
  <si>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</si>
  <si>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</si>
  <si>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</si>
  <si>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</si>
  <si>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</si>
  <si>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</si>
  <si>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</si>
  <si>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</si>
  <si>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</si>
  <si>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</si>
  <si>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</si>
  <si>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</si>
  <si>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</si>
  <si>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</si>
  <si>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</si>
  <si>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</si>
  <si>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</si>
  <si>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</si>
  <si>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</si>
  <si>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</si>
  <si>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</si>
  <si>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</si>
  <si>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</si>
  <si>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</si>
  <si>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</si>
  <si>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</si>
  <si>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</si>
  <si>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</si>
  <si>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</si>
  <si>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</si>
  <si>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</si>
  <si>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</si>
  <si>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</si>
  <si>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</si>
  <si>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</si>
  <si>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</si>
  <si>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</si>
  <si>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</si>
  <si>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</si>
  <si>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</si>
  <si>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</si>
  <si>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</si>
  <si>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</si>
  <si>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</si>
  <si>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</si>
  <si>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</si>
  <si>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</si>
  <si>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</si>
  <si>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</si>
  <si>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</si>
  <si>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</si>
  <si>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</si>
  <si>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</si>
  <si>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</si>
  <si>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</si>
  <si>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</si>
  <si>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</si>
  <si>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</si>
  <si>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</si>
  <si>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</si>
  <si>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</si>
  <si>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</si>
  <si>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</si>
  <si>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</si>
  <si>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</si>
  <si>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</si>
  <si>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</si>
  <si>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</si>
  <si>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</si>
  <si>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</si>
  <si>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</si>
  <si>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</si>
  <si>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</si>
  <si>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</si>
  <si>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</si>
  <si>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</si>
  <si>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</si>
  <si>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</si>
  <si>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</si>
  <si>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</si>
  <si>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</si>
  <si>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</si>
  <si>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</si>
  <si>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</si>
  <si>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</si>
  <si>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</si>
  <si>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</si>
  <si>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</si>
  <si>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</si>
  <si>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</si>
  <si>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</si>
  <si>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</si>
  <si>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</si>
  <si>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</si>
  <si>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</si>
  <si>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</si>
  <si>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</si>
  <si>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</si>
  <si>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</si>
  <si>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</si>
  <si>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</si>
  <si>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</si>
  <si>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</si>
  <si>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</si>
  <si>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</si>
  <si>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</si>
  <si>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</si>
  <si>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</si>
  <si>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</si>
  <si>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</si>
  <si>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</si>
  <si>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</si>
  <si>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</si>
  <si>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</si>
  <si>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</si>
  <si>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</si>
  <si>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</si>
  <si>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</si>
  <si>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</si>
  <si>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</si>
  <si>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</si>
  <si>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</si>
  <si>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</si>
  <si>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</si>
  <si>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</si>
  <si>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</si>
  <si>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</si>
  <si>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</si>
  <si>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</si>
  <si>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</si>
  <si>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</si>
  <si>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</si>
  <si>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</si>
  <si>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</si>
  <si>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</si>
  <si>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</si>
  <si>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</si>
  <si>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</si>
  <si>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</si>
  <si>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</si>
  <si>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</si>
  <si>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</si>
  <si>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</si>
  <si>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</si>
  <si>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</si>
  <si>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</si>
  <si>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</si>
  <si>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</si>
  <si>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</si>
  <si>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</si>
  <si>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</si>
  <si>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</si>
  <si>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</si>
  <si>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</si>
  <si>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</si>
  <si>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</si>
  <si>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</si>
  <si>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</si>
  <si>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</si>
  <si>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</si>
  <si>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</si>
  <si>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</si>
  <si>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</si>
  <si>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</si>
  <si>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</si>
  <si>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</si>
  <si>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</si>
  <si>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</si>
  <si>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</si>
  <si>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</si>
  <si>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</si>
  <si>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</si>
  <si>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</si>
  <si>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</si>
  <si>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</si>
  <si>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</si>
  <si>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</si>
  <si>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</si>
  <si>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</si>
  <si>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</si>
  <si>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</si>
  <si>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</si>
  <si>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</si>
  <si>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</si>
  <si>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</si>
  <si>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</si>
  <si>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</si>
  <si>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</si>
  <si>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</si>
  <si>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</si>
  <si>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</si>
  <si>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</si>
  <si>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</si>
  <si>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</si>
  <si>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</si>
  <si>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</si>
  <si>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</si>
  <si>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</si>
  <si>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</si>
  <si>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</si>
  <si>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</si>
  <si>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</si>
  <si>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</si>
  <si>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</si>
  <si>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</si>
  <si>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</si>
  <si>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</si>
  <si>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</si>
  <si>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</si>
  <si>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</si>
  <si>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</si>
  <si>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</si>
  <si>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</si>
  <si>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</si>
  <si>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</si>
  <si>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</si>
  <si>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</si>
  <si>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</si>
  <si>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</si>
  <si>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</si>
  <si>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</si>
  <si>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</si>
  <si>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</si>
  <si>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</si>
  <si>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</si>
  <si>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</si>
  <si>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</si>
  <si>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</si>
  <si>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</si>
  <si>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</si>
  <si>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</si>
  <si>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</si>
  <si>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</si>
  <si>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</si>
  <si>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</si>
  <si>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</si>
  <si>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</si>
  <si>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</si>
  <si>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</si>
  <si>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</si>
  <si>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</si>
  <si>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</si>
  <si>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</si>
  <si>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</si>
  <si>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</si>
  <si>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</si>
  <si>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</si>
  <si>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</si>
  <si>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</si>
  <si>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</si>
  <si>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</si>
  <si>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</si>
  <si>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</si>
  <si>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</si>
  <si>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</si>
  <si>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</si>
  <si>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</si>
  <si>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</si>
  <si>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</si>
  <si>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</si>
  <si>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</si>
  <si>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</si>
  <si>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</si>
  <si>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</si>
  <si>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</si>
  <si>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</si>
  <si>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</si>
  <si>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</si>
  <si>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</si>
  <si>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</si>
  <si>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</si>
  <si>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</si>
  <si>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</si>
  <si>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</si>
  <si>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</si>
  <si>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</si>
  <si>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</si>
  <si>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</si>
  <si>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</si>
  <si>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</si>
  <si>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</si>
  <si>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</si>
  <si>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</si>
  <si>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</si>
  <si>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</si>
  <si>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</si>
  <si>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</si>
  <si>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</si>
  <si>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</si>
  <si>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</si>
  <si>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</si>
  <si>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</si>
  <si>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</si>
  <si>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</si>
  <si>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</si>
  <si>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</si>
  <si>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</si>
  <si>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</si>
  <si>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</si>
  <si>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</si>
  <si>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</si>
  <si>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</si>
  <si>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</si>
  <si>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</si>
  <si>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</si>
  <si>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</si>
  <si>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</si>
  <si>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</si>
  <si>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</si>
  <si>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</si>
  <si>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</si>
  <si>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</si>
  <si>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</si>
  <si>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</si>
  <si>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</si>
  <si>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</si>
  <si>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</si>
  <si>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</si>
  <si>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</si>
  <si>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</si>
  <si>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</si>
  <si>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</si>
  <si>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</si>
  <si>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</si>
  <si>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</si>
  <si>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</si>
  <si>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</si>
  <si>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</si>
  <si>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</si>
  <si>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</si>
  <si>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</si>
  <si>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</si>
  <si>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</si>
  <si>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</si>
  <si>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</si>
  <si>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</si>
  <si>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</si>
  <si>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</si>
  <si>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</si>
  <si>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</si>
  <si>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</si>
  <si>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</si>
  <si>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</si>
  <si>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</si>
  <si>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</si>
  <si>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</si>
  <si>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</si>
  <si>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</si>
  <si>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</si>
  <si>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</si>
  <si>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</si>
  <si>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</si>
  <si>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</si>
  <si>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</si>
  <si>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</si>
  <si>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</si>
  <si>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</si>
  <si>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</si>
  <si>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</si>
  <si>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</si>
  <si>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</si>
  <si>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</si>
  <si>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</si>
  <si>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</si>
  <si>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</si>
  <si>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</si>
  <si>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</si>
  <si>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</si>
  <si>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</si>
  <si>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</si>
  <si>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</si>
  <si>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</si>
  <si>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</si>
  <si>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</si>
  <si>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</si>
  <si>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</si>
  <si>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</si>
  <si>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</si>
  <si>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</si>
  <si>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</si>
  <si>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</si>
  <si>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</si>
  <si>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</si>
  <si>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</si>
  <si>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</si>
  <si>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</si>
  <si>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</si>
  <si>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</si>
  <si>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</si>
  <si>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</si>
  <si>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</si>
  <si>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</si>
  <si>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</si>
  <si>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</si>
  <si>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</si>
  <si>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</si>
  <si>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</si>
  <si>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</si>
  <si>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</si>
  <si>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</si>
  <si>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</si>
  <si>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</si>
  <si>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</si>
  <si>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</si>
  <si>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</si>
  <si>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</si>
  <si>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</si>
  <si>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</si>
  <si>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</si>
  <si>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</si>
  <si>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</si>
  <si>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</si>
  <si>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</si>
  <si>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</si>
  <si>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</si>
  <si>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</si>
  <si>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</si>
  <si>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</si>
  <si>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</si>
  <si>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</si>
  <si>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</si>
  <si>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</si>
  <si>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</si>
  <si>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</si>
  <si>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</si>
  <si>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</si>
  <si>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</si>
  <si>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</si>
  <si>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</si>
  <si>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</si>
  <si>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</si>
  <si>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</si>
  <si>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</si>
  <si>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</si>
  <si>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</si>
  <si>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</si>
  <si>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</si>
  <si>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</si>
  <si>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</si>
  <si>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</si>
  <si>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</si>
  <si>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</si>
  <si>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</si>
  <si>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</si>
  <si>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</si>
  <si>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</si>
  <si>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</si>
  <si>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</si>
  <si>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</si>
  <si>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</si>
  <si>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</si>
  <si>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</si>
  <si>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</si>
  <si>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</si>
  <si>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</si>
  <si>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</si>
  <si>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</si>
  <si>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</si>
  <si>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</si>
  <si>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</si>
  <si>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</si>
  <si>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</si>
  <si>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</si>
  <si>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</si>
  <si>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</si>
  <si>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</si>
  <si>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</si>
  <si>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</si>
  <si>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</si>
  <si>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</si>
  <si>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</si>
  <si>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</si>
  <si>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</si>
  <si>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</si>
  <si>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</si>
  <si>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</si>
  <si>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</si>
  <si>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</si>
  <si>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</si>
  <si>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</si>
  <si>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</si>
  <si>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</si>
  <si>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</si>
  <si>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</si>
  <si>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</si>
  <si>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</si>
  <si>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</si>
  <si>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</si>
  <si>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</si>
  <si>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</si>
  <si>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</si>
  <si>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</si>
  <si>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</si>
  <si>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</si>
  <si>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</si>
  <si>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</si>
  <si>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</si>
  <si>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</si>
  <si>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</si>
  <si>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</si>
  <si>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</si>
  <si>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</si>
  <si>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</si>
  <si>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</si>
  <si>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</si>
  <si>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</si>
  <si>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</si>
  <si>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</si>
  <si>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</si>
  <si>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</si>
  <si>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</si>
  <si>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</si>
  <si>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</si>
  <si>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</si>
  <si>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</si>
  <si>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</si>
  <si>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</si>
  <si>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</si>
  <si>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</si>
  <si>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</si>
  <si>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</si>
  <si>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</si>
  <si>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</si>
  <si>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</si>
  <si>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</si>
  <si>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</si>
  <si>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</si>
  <si>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</si>
  <si>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</si>
  <si>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</si>
  <si>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</si>
  <si>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</si>
  <si>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</si>
  <si>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</si>
  <si>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</si>
  <si>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</si>
  <si>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</si>
  <si>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</si>
  <si>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</si>
  <si>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</si>
  <si>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</si>
  <si>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</si>
  <si>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</si>
  <si>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</si>
  <si>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</si>
  <si>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</si>
  <si>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</si>
  <si>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</si>
  <si>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</si>
  <si>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</si>
  <si>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</si>
  <si>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</si>
  <si>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</si>
  <si>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</si>
  <si>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</si>
  <si>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</si>
  <si>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</si>
  <si>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</si>
  <si>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</si>
  <si>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</si>
  <si>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</si>
  <si>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</si>
  <si>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</si>
  <si>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</si>
  <si>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</si>
  <si>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</si>
  <si>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</si>
  <si>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</si>
  <si>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</si>
  <si>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</si>
  <si>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</si>
  <si>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</si>
  <si>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</si>
  <si>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</si>
  <si>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</si>
  <si>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</si>
  <si>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</si>
  <si>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</si>
  <si>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</si>
  <si>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</si>
  <si>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</si>
  <si>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</si>
  <si>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</si>
  <si>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</si>
  <si>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</si>
  <si>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</si>
  <si>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</si>
  <si>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</si>
  <si>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</si>
  <si>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</si>
  <si>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</si>
  <si>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</si>
  <si>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</si>
  <si>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</si>
  <si>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</si>
  <si>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</si>
  <si>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</si>
  <si>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</si>
  <si>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</si>
  <si>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</si>
  <si>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</si>
  <si>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</si>
  <si>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</si>
  <si>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</si>
  <si>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</si>
  <si>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</si>
  <si>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</si>
  <si>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</si>
  <si>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</si>
  <si>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</si>
  <si>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</si>
  <si>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</si>
  <si>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</si>
  <si>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</si>
  <si>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</si>
  <si>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</si>
  <si>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</si>
  <si>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</si>
  <si>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</si>
  <si>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</si>
  <si>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</si>
  <si>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</si>
  <si>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</si>
  <si>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</si>
  <si>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</si>
  <si>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</si>
  <si>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</si>
  <si>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</si>
  <si>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</si>
  <si>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</si>
  <si>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</si>
  <si>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</si>
  <si>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</si>
  <si>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</si>
  <si>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</si>
  <si>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</si>
  <si>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</si>
  <si>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</si>
  <si>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</si>
  <si>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</si>
  <si>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</si>
  <si>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</si>
  <si>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</si>
  <si>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</si>
  <si>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</si>
  <si>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</si>
  <si>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</si>
  <si>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</si>
  <si>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</si>
  <si>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</si>
  <si>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</si>
  <si>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</si>
  <si>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</si>
  <si>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</si>
  <si>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</si>
  <si>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</si>
  <si>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</si>
  <si>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</si>
  <si>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</si>
  <si>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</si>
  <si>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</si>
  <si>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</si>
  <si>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</si>
  <si>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</si>
  <si>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</si>
  <si>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</si>
  <si>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</si>
  <si>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</si>
  <si>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</si>
  <si>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</si>
  <si>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</si>
  <si>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</si>
  <si>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</si>
  <si>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</si>
  <si>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</si>
  <si>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</si>
  <si>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</si>
  <si>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</si>
  <si>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</si>
  <si>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</si>
  <si>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</si>
  <si>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</si>
  <si>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</si>
  <si>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</si>
  <si>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</si>
  <si>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</si>
  <si>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</si>
  <si>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</si>
  <si>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</si>
  <si>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</si>
  <si>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</si>
  <si>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</si>
  <si>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</si>
  <si>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</si>
  <si>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</si>
  <si>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</si>
  <si>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</si>
  <si>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</si>
  <si>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</si>
  <si>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</si>
  <si>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</si>
  <si>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</si>
  <si>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</si>
  <si>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</si>
  <si>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</si>
  <si>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</si>
  <si>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</si>
  <si>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</si>
  <si>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</si>
  <si>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</si>
  <si>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</si>
  <si>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</si>
  <si>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</si>
  <si>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</si>
  <si>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</si>
  <si>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</si>
  <si>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</si>
  <si>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</si>
  <si>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</si>
  <si>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</si>
  <si>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</si>
  <si>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</si>
  <si>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</si>
  <si>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</si>
  <si>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</si>
  <si>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</si>
  <si>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</si>
  <si>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</si>
  <si>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</si>
  <si>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</si>
  <si>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</si>
  <si>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</si>
  <si>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</si>
  <si>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</si>
  <si>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</si>
  <si>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</si>
  <si>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</si>
  <si>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</si>
  <si>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</si>
  <si>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</si>
  <si>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</si>
  <si>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</si>
  <si>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</si>
  <si>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</si>
  <si>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</si>
  <si>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</si>
  <si>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</si>
  <si>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</si>
  <si>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</si>
  <si>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</si>
  <si>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</si>
  <si>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</si>
  <si>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</si>
  <si>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</si>
  <si>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</si>
  <si>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</si>
  <si>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</si>
  <si>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</si>
  <si>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</si>
  <si>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</si>
  <si>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</si>
  <si>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</si>
  <si>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</si>
  <si>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</si>
  <si>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</si>
  <si>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</si>
  <si>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</si>
  <si>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</si>
  <si>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</si>
  <si>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</si>
  <si>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</si>
  <si>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</si>
  <si>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</si>
  <si>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</si>
  <si>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</si>
  <si>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</si>
  <si>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</si>
  <si>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</si>
  <si>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</si>
  <si>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</si>
  <si>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</si>
  <si>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</si>
  <si>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</si>
  <si>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</si>
  <si>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</si>
  <si>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</si>
  <si>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</si>
  <si>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</si>
  <si>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</si>
  <si>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</si>
  <si>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</si>
  <si>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</si>
  <si>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</si>
  <si>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</si>
  <si>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</si>
  <si>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</si>
  <si>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</si>
  <si>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</si>
  <si>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</si>
  <si>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</si>
  <si>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</si>
  <si>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</si>
  <si>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</si>
  <si>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</si>
  <si>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</si>
  <si>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</si>
  <si>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</si>
  <si>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</si>
  <si>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</si>
  <si>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</si>
  <si>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</si>
  <si>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</si>
  <si>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</si>
  <si>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</si>
  <si>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</si>
  <si>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</si>
  <si>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</si>
  <si>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</si>
  <si>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</si>
  <si>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</si>
  <si>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</si>
  <si>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</si>
  <si>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</si>
  <si>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</si>
  <si>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</si>
  <si>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</si>
  <si>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</si>
  <si>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</si>
  <si>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</si>
  <si>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</si>
  <si>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</si>
  <si>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</si>
  <si>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</si>
  <si>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</si>
  <si>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</si>
  <si>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</si>
  <si>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</si>
  <si>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</si>
  <si>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</si>
  <si>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</si>
  <si>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</si>
  <si>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</si>
  <si>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</si>
  <si>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</si>
  <si>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</si>
  <si>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</si>
  <si>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</si>
  <si>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</si>
  <si>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</si>
  <si>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</si>
  <si>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</si>
  <si>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</si>
  <si>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</si>
  <si>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</si>
  <si>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</si>
  <si>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</si>
  <si>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</si>
  <si>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</si>
  <si>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</si>
  <si>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</si>
  <si>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</si>
  <si>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</si>
  <si>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</si>
  <si>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</si>
  <si>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</si>
  <si>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</si>
  <si>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</si>
  <si>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</si>
  <si>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</si>
  <si>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</si>
  <si>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</si>
  <si>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</si>
  <si>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</si>
  <si>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</si>
  <si>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</si>
  <si>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</si>
  <si>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</si>
  <si>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</si>
  <si>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</si>
  <si>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</si>
  <si>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</si>
  <si>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</si>
  <si>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</si>
  <si>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</si>
  <si>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</si>
  <si>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</si>
  <si>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</si>
  <si>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</si>
  <si>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</si>
  <si>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</si>
  <si>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</si>
  <si>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</si>
  <si>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</si>
  <si>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</si>
  <si>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</si>
  <si>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</si>
  <si>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</si>
  <si>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</si>
  <si>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</si>
  <si>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</si>
  <si>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</si>
  <si>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</si>
  <si>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</si>
  <si>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</si>
  <si>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</si>
  <si>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</si>
  <si>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</si>
  <si>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</si>
  <si>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</si>
  <si>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</si>
  <si>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</si>
  <si>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</si>
  <si>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</si>
  <si>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</si>
  <si>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</si>
  <si>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</si>
  <si>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</si>
  <si>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</si>
  <si>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</si>
  <si>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</si>
  <si>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</si>
  <si>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</si>
  <si>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</si>
  <si>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</si>
  <si>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</si>
  <si>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</si>
  <si>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</si>
  <si>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</si>
  <si>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</si>
  <si>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</si>
  <si>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</si>
  <si>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</si>
  <si>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</si>
  <si>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</si>
  <si>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</si>
  <si>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</si>
  <si>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</si>
  <si>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</si>
  <si>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</si>
  <si>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</si>
  <si>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</si>
  <si>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</si>
  <si>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</si>
  <si>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</si>
  <si>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</si>
  <si>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</si>
  <si>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</si>
  <si>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</si>
  <si>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</si>
  <si>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</si>
  <si>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</si>
  <si>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</si>
  <si>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</si>
  <si>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</si>
  <si>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</si>
  <si>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</si>
  <si>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</si>
  <si>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</si>
  <si>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</si>
  <si>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</si>
  <si>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</si>
  <si>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</si>
  <si>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</si>
  <si>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</si>
  <si>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</si>
  <si>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</si>
  <si>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</si>
  <si>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</si>
  <si>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</si>
  <si>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</si>
  <si>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</si>
  <si>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</si>
  <si>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</si>
  <si>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</si>
  <si>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</si>
  <si>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</si>
  <si>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</si>
  <si>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</si>
  <si>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</si>
  <si>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</si>
  <si>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</si>
  <si>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</si>
  <si>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</si>
  <si>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</si>
  <si>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</si>
  <si>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</si>
  <si>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</si>
  <si>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</si>
  <si>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</si>
  <si>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</si>
  <si>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</si>
  <si>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</si>
  <si>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</si>
  <si>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</si>
  <si>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</si>
  <si>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</si>
  <si>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</si>
  <si>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</si>
  <si>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</si>
  <si>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</si>
  <si>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</si>
  <si>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</si>
  <si>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</si>
  <si>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</si>
  <si>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</si>
  <si>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</si>
  <si>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</si>
  <si>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</si>
  <si>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</si>
  <si>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</si>
  <si>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</si>
  <si>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</si>
  <si>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</si>
  <si>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</si>
  <si>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</si>
  <si>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</si>
  <si>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</si>
  <si>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</si>
  <si>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</si>
  <si>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</si>
  <si>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</si>
  <si>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</si>
  <si>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</si>
  <si>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</si>
  <si>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</si>
  <si>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</si>
  <si>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</si>
  <si>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</si>
  <si>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</si>
  <si>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</si>
  <si>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</si>
  <si>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</si>
  <si>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</si>
  <si>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</si>
  <si>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</si>
  <si>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</si>
  <si>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</si>
  <si>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</si>
  <si>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</si>
  <si>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</si>
  <si>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</si>
  <si>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</si>
  <si>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</si>
  <si>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</si>
  <si>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</si>
  <si>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</si>
  <si>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</si>
  <si>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</si>
  <si>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</si>
  <si>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</si>
  <si>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</si>
  <si>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</si>
  <si>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</si>
  <si>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</si>
  <si>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</si>
  <si>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</si>
  <si>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</si>
  <si>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</si>
  <si>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</si>
  <si>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</si>
  <si>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</si>
  <si>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</si>
  <si>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</si>
  <si>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</si>
  <si>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</si>
  <si>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</si>
  <si>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</si>
  <si>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</si>
  <si>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</si>
  <si>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</si>
  <si>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</si>
  <si>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</si>
  <si>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</si>
  <si>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</si>
  <si>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</si>
  <si>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</si>
  <si>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</si>
  <si>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</si>
  <si>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</si>
  <si>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</si>
  <si>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</si>
  <si>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</si>
  <si>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</si>
  <si>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</si>
  <si>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</si>
  <si>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</si>
  <si>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</si>
  <si>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</si>
  <si>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</si>
  <si>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</si>
  <si>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</si>
  <si>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</si>
  <si>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</si>
  <si>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</si>
  <si>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</si>
  <si>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</si>
  <si>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</si>
  <si>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</si>
  <si>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</si>
  <si>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</si>
  <si>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</si>
  <si>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</si>
  <si>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</si>
  <si>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</si>
  <si>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</si>
  <si>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</si>
  <si>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</si>
  <si>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</si>
  <si>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</si>
  <si>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</si>
  <si>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</si>
  <si>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</si>
  <si>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</si>
  <si>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</si>
  <si>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</si>
  <si>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</si>
  <si>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</si>
  <si>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</si>
  <si>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</si>
  <si>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</si>
  <si>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</si>
  <si>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</si>
  <si>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</si>
  <si>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</si>
  <si>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</si>
  <si>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</si>
  <si>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</si>
  <si>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</si>
  <si>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</si>
  <si>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</si>
  <si>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</si>
  <si>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</si>
  <si>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</si>
  <si>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</si>
  <si>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</si>
  <si>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</si>
  <si>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</si>
  <si>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</si>
  <si>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</si>
  <si>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</si>
  <si>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</si>
  <si>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</si>
  <si>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</si>
  <si>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</si>
  <si>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</si>
  <si>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</si>
  <si>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</si>
  <si>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</si>
  <si>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</si>
  <si>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</si>
  <si>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</si>
  <si>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</si>
  <si>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</si>
  <si>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</si>
  <si>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</si>
  <si>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</si>
  <si>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</si>
  <si>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</si>
  <si>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</si>
  <si>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</si>
  <si>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</si>
  <si>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</si>
  <si>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</si>
  <si>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</si>
  <si>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</si>
  <si>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</si>
  <si>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</si>
  <si>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</si>
  <si>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</si>
  <si>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</si>
  <si>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</si>
  <si>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</si>
  <si>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</si>
  <si>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</si>
  <si>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</si>
  <si>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</si>
  <si>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</si>
  <si>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</si>
  <si>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</si>
  <si>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</si>
  <si>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</si>
  <si>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</si>
  <si>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</si>
  <si>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</si>
  <si>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</si>
  <si>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</si>
  <si>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</si>
  <si>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</si>
  <si>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</si>
  <si>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</si>
  <si>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</si>
  <si>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</si>
  <si>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</si>
  <si>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</si>
  <si>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</si>
  <si>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</si>
  <si>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</si>
  <si>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</si>
  <si>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</si>
  <si>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</si>
  <si>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</si>
  <si>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</si>
  <si>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</si>
  <si>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</si>
  <si>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</si>
  <si>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</si>
  <si>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</si>
  <si>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</si>
  <si>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</si>
  <si>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</si>
  <si>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</si>
  <si>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</si>
  <si>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</si>
  <si>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</si>
  <si>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</si>
  <si>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</si>
  <si>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</si>
  <si>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</si>
  <si>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</si>
  <si>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</si>
  <si>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</si>
  <si>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</si>
  <si>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</si>
  <si>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</si>
  <si>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</si>
  <si>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</si>
  <si>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</si>
  <si>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</si>
  <si>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</si>
  <si>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</si>
  <si>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</si>
  <si>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</si>
  <si>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</si>
  <si>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</si>
  <si>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</si>
  <si>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</si>
  <si>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</si>
  <si>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</si>
  <si>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</si>
  <si>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</si>
  <si>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</si>
  <si>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</si>
  <si>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</si>
  <si>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</si>
  <si>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</si>
  <si>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</si>
  <si>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</si>
  <si>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</si>
  <si>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</si>
  <si>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</si>
  <si>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</si>
  <si>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</si>
  <si>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</si>
  <si>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</si>
  <si>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</si>
  <si>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</si>
  <si>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</si>
  <si>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</si>
  <si>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</si>
  <si>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</si>
  <si>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</si>
  <si>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</si>
  <si>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</si>
  <si>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</si>
  <si>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</si>
  <si>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</si>
  <si>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</si>
  <si>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</si>
  <si>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</si>
  <si>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</si>
  <si>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</si>
  <si>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</si>
  <si>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</si>
  <si>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</si>
  <si>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</si>
  <si>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</si>
  <si>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</si>
  <si>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</si>
  <si>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</si>
  <si>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</si>
  <si>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</si>
  <si>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</si>
  <si>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</si>
  <si>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</si>
  <si>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</si>
  <si>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</si>
  <si>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</si>
  <si>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</si>
  <si>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</si>
  <si>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</si>
  <si>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</si>
  <si>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</si>
  <si>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</si>
  <si>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</si>
  <si>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</si>
  <si>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</si>
  <si>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</si>
  <si>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</si>
  <si>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</si>
  <si>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</si>
  <si>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</si>
  <si>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</si>
  <si>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</si>
  <si>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</si>
  <si>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</si>
  <si>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</si>
  <si>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</si>
  <si>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</si>
  <si>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</si>
  <si>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</si>
  <si>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</si>
  <si>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</si>
  <si>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</si>
  <si>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</si>
  <si>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</si>
  <si>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</si>
  <si>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</si>
  <si>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</si>
  <si>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</si>
  <si>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</si>
  <si>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</si>
  <si>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</si>
  <si>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</si>
  <si>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</si>
  <si>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</si>
  <si>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</si>
  <si>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</si>
  <si>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</si>
  <si>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</si>
  <si>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</si>
  <si>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</si>
  <si>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</si>
  <si>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</si>
  <si>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</si>
  <si>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</si>
  <si>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</si>
  <si>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</si>
  <si>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</si>
  <si>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</si>
  <si>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</si>
  <si>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</si>
  <si>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</si>
  <si>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</si>
  <si>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</si>
  <si>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</si>
  <si>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</si>
  <si>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</si>
  <si>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</si>
  <si>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</si>
  <si>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</si>
  <si>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</si>
  <si>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</si>
  <si>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</si>
  <si>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</si>
  <si>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</si>
  <si>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</si>
  <si>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</si>
  <si>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</si>
  <si>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</si>
  <si>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</si>
  <si>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</si>
  <si>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</si>
  <si>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</si>
  <si>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</si>
  <si>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</si>
  <si>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</si>
  <si>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</si>
  <si>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</si>
  <si>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</si>
  <si>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</si>
  <si>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</si>
  <si>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</si>
  <si>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</si>
  <si>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</si>
  <si>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</si>
  <si>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</si>
  <si>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</si>
  <si>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</si>
  <si>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</si>
  <si>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</si>
  <si>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</si>
  <si>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</si>
  <si>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</si>
  <si>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</si>
  <si>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</si>
  <si>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</si>
  <si>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</si>
  <si>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</si>
  <si>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</si>
  <si>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</si>
  <si>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</si>
  <si>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</si>
  <si>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</si>
  <si>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</si>
  <si>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</si>
  <si>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</si>
  <si>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</si>
  <si>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</si>
  <si>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</si>
  <si>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</si>
  <si>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</si>
  <si>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</si>
  <si>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</si>
  <si>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</si>
  <si>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</si>
  <si>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</si>
  <si>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</si>
  <si>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</si>
  <si>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</si>
  <si>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</si>
  <si>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</si>
  <si>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</si>
  <si>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</si>
  <si>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</si>
  <si>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</si>
  <si>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</si>
  <si>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</si>
  <si>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</si>
  <si>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</si>
  <si>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</si>
  <si>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</si>
  <si>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</si>
  <si>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</si>
  <si>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</si>
  <si>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</si>
  <si>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</si>
  <si>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</si>
  <si>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</si>
  <si>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</si>
  <si>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</si>
  <si>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</si>
  <si>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</si>
  <si>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</si>
  <si>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</si>
  <si>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</si>
  <si>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</si>
  <si>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</si>
  <si>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</si>
  <si>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</si>
  <si>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</si>
  <si>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</si>
  <si>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</si>
  <si>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</si>
  <si>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</si>
  <si>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</si>
  <si>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</si>
  <si>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</si>
  <si>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</si>
  <si>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</si>
  <si>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</si>
  <si>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</si>
  <si>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</si>
  <si>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</si>
  <si>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</si>
  <si>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</si>
  <si>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</si>
  <si>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</si>
  <si>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</si>
  <si>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</si>
  <si>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</si>
  <si>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</si>
  <si>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</si>
  <si>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</si>
  <si>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</si>
  <si>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</si>
  <si>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</si>
  <si>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</si>
  <si>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</si>
  <si>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</si>
  <si>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</si>
  <si>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</si>
  <si>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</si>
  <si>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</si>
  <si>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</si>
  <si>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</si>
  <si>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</si>
  <si>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</si>
  <si>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</si>
  <si>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</si>
  <si>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</si>
  <si>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</si>
  <si>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</si>
  <si>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</si>
  <si>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</si>
  <si>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</si>
  <si>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</si>
  <si>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</si>
  <si>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</si>
  <si>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</si>
  <si>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</si>
  <si>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</si>
  <si>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</si>
  <si>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</si>
  <si>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</si>
  <si>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</si>
  <si>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</si>
  <si>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</si>
  <si>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</si>
  <si>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</si>
  <si>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</si>
  <si>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</si>
  <si>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</si>
  <si>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</si>
  <si>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</si>
  <si>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</si>
  <si>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</si>
  <si>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</si>
  <si>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</si>
  <si>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</si>
  <si>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</si>
  <si>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</si>
  <si>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</si>
  <si>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</si>
  <si>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</si>
  <si>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</si>
  <si>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</si>
  <si>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</si>
  <si>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</si>
  <si>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</si>
  <si>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</si>
  <si>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</si>
  <si>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</si>
  <si>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</si>
  <si>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</si>
  <si>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</si>
  <si>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</si>
  <si>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</si>
  <si>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</si>
  <si>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</si>
  <si>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</si>
  <si>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</si>
  <si>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</si>
  <si>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</si>
  <si>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</si>
  <si>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</si>
  <si>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</si>
  <si>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</si>
  <si>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</si>
  <si>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</si>
  <si>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</si>
  <si>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</si>
  <si>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</si>
  <si>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</si>
  <si>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</si>
  <si>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</si>
  <si>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</si>
  <si>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</si>
  <si>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</si>
  <si>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</si>
  <si>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</si>
  <si>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</si>
  <si>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</si>
  <si>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</si>
  <si>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</si>
  <si>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</si>
  <si>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</si>
  <si>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</si>
  <si>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</si>
  <si>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</si>
  <si>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</si>
  <si>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</si>
  <si>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</si>
  <si>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</si>
  <si>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</si>
  <si>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</si>
  <si>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</si>
  <si>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</si>
  <si>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</si>
  <si>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</si>
  <si>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</si>
  <si>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</si>
  <si>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</si>
  <si>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</si>
  <si>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</si>
  <si>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</si>
  <si>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</si>
  <si>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</si>
  <si>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</si>
  <si>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</si>
  <si>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</si>
  <si>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</si>
  <si>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</si>
  <si>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</si>
  <si>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</si>
  <si>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</si>
  <si>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</si>
  <si>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</si>
  <si>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</si>
  <si>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</si>
  <si>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</si>
  <si>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</si>
  <si>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</si>
  <si>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</si>
  <si>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</si>
  <si>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</si>
  <si>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</si>
  <si>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</si>
  <si>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</si>
  <si>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</si>
  <si>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</si>
  <si>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</si>
  <si>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</si>
  <si>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</si>
  <si>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</si>
  <si>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</si>
  <si>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</si>
  <si>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</si>
  <si>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</si>
  <si>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</si>
  <si>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</si>
  <si>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</si>
  <si>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</si>
  <si>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</si>
  <si>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</si>
  <si>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</si>
  <si>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</si>
  <si>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</si>
  <si>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</si>
  <si>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</si>
  <si>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</si>
  <si>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</si>
  <si>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</si>
  <si>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</si>
  <si>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</si>
  <si>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</si>
  <si>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</si>
  <si>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</si>
  <si>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</si>
  <si>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</si>
  <si>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</si>
  <si>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</si>
  <si>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</si>
  <si>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</si>
  <si>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</si>
  <si>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</si>
  <si>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</si>
  <si>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</si>
  <si>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</si>
  <si>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</si>
  <si>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</si>
  <si>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</si>
  <si>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</si>
  <si>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</si>
  <si>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</si>
  <si>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</si>
  <si>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</si>
  <si>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</si>
  <si>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</si>
  <si>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</si>
  <si>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</si>
  <si>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</si>
  <si>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</si>
  <si>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</si>
  <si>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</si>
  <si>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</si>
  <si>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</si>
  <si>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</si>
  <si>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</si>
  <si>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</si>
  <si>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</si>
  <si>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</si>
  <si>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</si>
  <si>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</si>
  <si>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</si>
  <si>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</si>
  <si>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</si>
  <si>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</si>
  <si>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</si>
  <si>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</si>
  <si>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</si>
  <si>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</si>
  <si>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</si>
  <si>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</si>
  <si>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</si>
  <si>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</si>
  <si>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</si>
  <si>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</si>
  <si>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</si>
  <si>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</si>
  <si>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</si>
  <si>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</si>
  <si>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</si>
  <si>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</si>
  <si>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</si>
  <si>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</si>
  <si>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</si>
  <si>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</si>
  <si>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</si>
  <si>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</si>
  <si>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</si>
  <si>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</si>
  <si>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</si>
  <si>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</si>
  <si>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</si>
  <si>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</si>
  <si>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</si>
  <si>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</si>
  <si>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</si>
  <si>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</si>
  <si>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</si>
  <si>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</si>
  <si>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</si>
  <si>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</si>
  <si>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</si>
  <si>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</si>
  <si>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</si>
  <si>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</si>
  <si>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</si>
  <si>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</si>
  <si>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</si>
  <si>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</si>
  <si>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</si>
  <si>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</si>
  <si>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</si>
  <si>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</si>
  <si>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</si>
  <si>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</si>
  <si>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</si>
  <si>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</si>
  <si>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</si>
  <si>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</si>
  <si>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</si>
  <si>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</si>
  <si>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</si>
  <si>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</si>
  <si>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</si>
  <si>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</si>
  <si>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</si>
  <si>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</si>
  <si>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</si>
  <si>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</si>
  <si>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</si>
  <si>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</si>
  <si>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</si>
  <si>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</si>
  <si>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</si>
  <si>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</si>
  <si>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</si>
  <si>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</si>
  <si>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</si>
  <si>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</si>
  <si>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</si>
  <si>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</si>
  <si>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</si>
  <si>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</si>
  <si>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</si>
  <si>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</si>
  <si>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</si>
  <si>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</si>
  <si>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</si>
  <si>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</si>
  <si>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</si>
  <si>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</si>
  <si>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</si>
  <si>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</si>
  <si>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</si>
  <si>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</si>
  <si>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</si>
  <si>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</si>
  <si>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</si>
  <si>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</si>
  <si>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</si>
  <si>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</si>
  <si>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</si>
  <si>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</si>
  <si>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</si>
  <si>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</si>
  <si>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</si>
  <si>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</si>
  <si>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</si>
  <si>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</si>
  <si>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</si>
  <si>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</si>
  <si>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</si>
  <si>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</si>
  <si>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</si>
  <si>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</si>
  <si>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</si>
  <si>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</si>
  <si>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</si>
  <si>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</si>
  <si>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</si>
  <si>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</si>
  <si>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</si>
  <si>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</si>
  <si>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</si>
  <si>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</si>
  <si>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</si>
  <si>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</si>
  <si>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</si>
  <si>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</si>
  <si>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</si>
  <si>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</si>
  <si>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</si>
  <si>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</si>
  <si>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</si>
  <si>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</si>
  <si>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</si>
  <si>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</si>
  <si>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</si>
  <si>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</si>
  <si>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</si>
  <si>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</si>
  <si>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</si>
  <si>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</si>
  <si>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</si>
  <si>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</si>
  <si>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</si>
  <si>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</si>
  <si>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</si>
  <si>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</si>
  <si>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</si>
  <si>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</si>
  <si>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</si>
  <si>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</si>
  <si>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</si>
  <si>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</si>
  <si>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</si>
  <si>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</si>
  <si>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</si>
  <si>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</si>
  <si>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</si>
  <si>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</si>
  <si>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</si>
  <si>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</si>
  <si>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</si>
  <si>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</si>
  <si>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</si>
  <si>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</si>
  <si>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</si>
  <si>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</si>
  <si>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</si>
  <si>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</si>
  <si>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</si>
  <si>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</si>
  <si>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</si>
  <si>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</si>
  <si>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</si>
  <si>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</si>
  <si>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</si>
  <si>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</si>
  <si>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</si>
  <si>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</si>
  <si>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</si>
  <si>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</si>
  <si>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</si>
  <si>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</si>
  <si>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</si>
  <si>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</si>
  <si>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</si>
  <si>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</si>
  <si>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</si>
  <si>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</si>
  <si>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</si>
  <si>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</si>
  <si>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</si>
  <si>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</si>
  <si>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</si>
  <si>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</si>
  <si>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</si>
  <si>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</si>
  <si>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</si>
  <si>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</si>
  <si>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</si>
  <si>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</si>
  <si>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</si>
  <si>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</si>
  <si>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</si>
  <si>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</si>
  <si>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</si>
  <si>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</si>
  <si>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</si>
  <si>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</si>
  <si>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</si>
  <si>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</si>
  <si>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</si>
  <si>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</si>
  <si>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</si>
  <si>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</si>
  <si>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</si>
  <si>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</si>
  <si>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</si>
  <si>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</si>
  <si>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</si>
  <si>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</si>
  <si>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</si>
  <si>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</si>
  <si>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</si>
  <si>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</si>
  <si>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</si>
  <si>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</si>
  <si>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</si>
  <si>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</si>
  <si>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</si>
  <si>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</si>
  <si>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</si>
  <si>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</si>
  <si>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</si>
  <si>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</si>
  <si>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</si>
  <si>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</si>
  <si>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</si>
  <si>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</si>
  <si>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</si>
  <si>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</si>
  <si>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</si>
  <si>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</si>
  <si>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</si>
  <si>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</si>
  <si>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</si>
  <si>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</si>
  <si>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</si>
  <si>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</si>
  <si>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</si>
  <si>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</si>
  <si>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</si>
  <si>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</si>
  <si>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</si>
  <si>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</si>
  <si>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</si>
  <si>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</si>
  <si>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</si>
  <si>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</si>
  <si>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</si>
  <si>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</si>
  <si>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</si>
  <si>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</si>
  <si>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</si>
  <si>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</si>
  <si>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</si>
  <si>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</si>
  <si>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</si>
  <si>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</si>
  <si>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</si>
  <si>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</si>
  <si>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</si>
  <si>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</si>
  <si>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</si>
  <si>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</si>
  <si>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</si>
  <si>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</si>
  <si>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</si>
  <si>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</si>
  <si>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</si>
  <si>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</si>
  <si>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</si>
  <si>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</si>
  <si>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</si>
  <si>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</si>
  <si>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</si>
  <si>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</si>
  <si>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</si>
  <si>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</si>
  <si>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</si>
  <si>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</si>
  <si>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</si>
  <si>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</si>
  <si>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</si>
  <si>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</si>
  <si>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</si>
  <si>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</si>
  <si>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</si>
  <si>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</si>
  <si>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</si>
  <si>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</si>
  <si>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</si>
  <si>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</si>
  <si>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</si>
  <si>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</si>
  <si>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</si>
  <si>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</si>
  <si>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</si>
  <si>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</si>
  <si>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</si>
  <si>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</si>
  <si>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</si>
  <si>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</si>
  <si>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</si>
  <si>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</si>
  <si>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</si>
  <si>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</si>
  <si>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</si>
  <si>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</si>
  <si>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</si>
  <si>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</si>
  <si>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</si>
  <si>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</si>
  <si>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</si>
  <si>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</si>
  <si>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</si>
  <si>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</si>
  <si>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</si>
  <si>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</si>
  <si>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</si>
  <si>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</si>
  <si>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</si>
  <si>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</si>
  <si>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</si>
  <si>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</si>
  <si>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</si>
  <si>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</si>
  <si>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</si>
  <si>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</si>
  <si>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</si>
  <si>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</si>
  <si>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</si>
  <si>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</si>
  <si>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</si>
  <si>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</si>
  <si>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</si>
  <si>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</si>
  <si>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</si>
  <si>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</si>
  <si>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</si>
  <si>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</si>
  <si>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</si>
  <si>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</si>
  <si>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</si>
  <si>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</si>
  <si>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</si>
  <si>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</si>
  <si>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</si>
  <si>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</si>
  <si>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</si>
  <si>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</si>
  <si>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</si>
  <si>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</si>
  <si>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</si>
  <si>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</si>
  <si>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</si>
  <si>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</si>
  <si>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</si>
  <si>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</si>
  <si>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</si>
  <si>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</si>
  <si>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</si>
  <si>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</si>
  <si>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</si>
  <si>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</si>
  <si>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</si>
  <si>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</si>
  <si>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</si>
  <si>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</si>
  <si>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</si>
  <si>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</si>
  <si>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</si>
  <si>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</si>
  <si>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</si>
  <si>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</si>
  <si>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</si>
  <si>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</si>
  <si>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</si>
  <si>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</si>
  <si>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</si>
  <si>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</si>
  <si>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</si>
  <si>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</si>
  <si>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</si>
  <si>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</si>
  <si>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</si>
  <si>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</si>
  <si>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</si>
  <si>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</si>
  <si>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</si>
  <si>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</si>
  <si>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</si>
  <si>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</si>
  <si>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</si>
  <si>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</si>
  <si>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</si>
  <si>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</si>
  <si>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</si>
  <si>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</si>
  <si>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</si>
  <si>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</si>
  <si>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</si>
  <si>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</si>
  <si>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</si>
  <si>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</si>
  <si>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</si>
  <si>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</si>
  <si>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</si>
  <si>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</si>
  <si>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</si>
  <si>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</si>
  <si>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</si>
  <si>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</si>
  <si>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</si>
  <si>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</si>
  <si>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</si>
  <si>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</si>
  <si>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</si>
  <si>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</si>
  <si>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</si>
  <si>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</si>
  <si>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</si>
  <si>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</si>
  <si>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</si>
  <si>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</si>
  <si>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</si>
  <si>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</si>
  <si>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</si>
  <si>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</si>
  <si>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</si>
  <si>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</si>
  <si>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</si>
  <si>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</si>
  <si>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</si>
  <si>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</si>
  <si>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</si>
  <si>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</si>
  <si>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</si>
  <si>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</si>
  <si>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</si>
  <si>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</si>
  <si>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</si>
  <si>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</si>
  <si>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</si>
  <si>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</si>
  <si>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</si>
  <si>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</si>
  <si>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</si>
  <si>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</si>
  <si>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</si>
  <si>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</si>
  <si>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</si>
  <si>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</si>
  <si>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</si>
  <si>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</si>
  <si>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</si>
  <si>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</si>
  <si>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</si>
  <si>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</si>
  <si>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</si>
  <si>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</si>
  <si>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</si>
  <si>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</si>
  <si>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</si>
  <si>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</si>
  <si>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</si>
  <si>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</si>
  <si>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</si>
  <si>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</si>
  <si>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</si>
  <si>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</si>
  <si>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</si>
  <si>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</si>
  <si>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</si>
  <si>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</si>
  <si>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</si>
  <si>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</si>
  <si>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</si>
  <si>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</si>
  <si>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</si>
  <si>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</si>
  <si>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</si>
  <si>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</si>
  <si>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</si>
  <si>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</si>
  <si>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</si>
  <si>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</si>
  <si>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</si>
  <si>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</si>
  <si>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</si>
  <si>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</si>
  <si>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</si>
  <si>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</si>
  <si>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</si>
  <si>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</si>
  <si>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</si>
  <si>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</si>
  <si>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</si>
  <si>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</si>
  <si>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</si>
  <si>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</si>
  <si>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</si>
  <si>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</si>
  <si>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</si>
  <si>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</si>
  <si>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</si>
  <si>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</si>
  <si>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</si>
  <si>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</si>
  <si>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</si>
  <si>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</si>
  <si>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</si>
  <si>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</si>
  <si>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</si>
  <si>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</si>
  <si>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</si>
  <si>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</si>
  <si>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</si>
  <si>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</si>
  <si>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</si>
  <si>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</si>
  <si>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</si>
  <si>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</si>
  <si>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</si>
  <si>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</si>
  <si>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</si>
  <si>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</si>
  <si>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</si>
  <si>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</si>
  <si>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</si>
  <si>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</si>
  <si>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</si>
  <si>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</si>
  <si>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</si>
  <si>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</si>
  <si>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</si>
  <si>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</si>
  <si>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</si>
  <si>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</si>
  <si>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</si>
  <si>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</si>
  <si>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</si>
  <si>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</si>
  <si>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</si>
  <si>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</si>
  <si>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</si>
  <si>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</si>
  <si>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</si>
  <si>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</si>
  <si>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</si>
  <si>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</si>
  <si>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</si>
  <si>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</si>
  <si>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</si>
  <si>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</si>
  <si>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</si>
  <si>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</si>
  <si>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</si>
  <si>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</si>
  <si>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</si>
  <si>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</si>
  <si>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</si>
  <si>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</si>
  <si>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</si>
  <si>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</si>
  <si>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</si>
  <si>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</si>
  <si>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</si>
  <si>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</si>
  <si>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</si>
  <si>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</si>
  <si>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</si>
  <si>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</si>
  <si>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</si>
  <si>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</si>
  <si>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</si>
  <si>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</si>
  <si>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</si>
  <si>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</si>
  <si>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</si>
  <si>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</si>
  <si>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</si>
  <si>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</si>
  <si>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</si>
  <si>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</si>
  <si>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</si>
  <si>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</si>
  <si>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</si>
  <si>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</si>
  <si>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</si>
  <si>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</si>
  <si>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</si>
  <si>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</si>
  <si>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</si>
  <si>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</si>
  <si>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</si>
  <si>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</si>
  <si>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</si>
  <si>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</si>
  <si>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</si>
  <si>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</si>
  <si>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</si>
  <si>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</si>
  <si>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</si>
  <si>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</si>
  <si>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</si>
  <si>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</si>
  <si>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</si>
  <si>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</si>
  <si>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</si>
  <si>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</si>
  <si>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</si>
  <si>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</si>
  <si>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</si>
  <si>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</si>
  <si>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</si>
  <si>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</si>
  <si>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</si>
  <si>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</si>
  <si>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</si>
  <si>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</si>
  <si>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</si>
  <si>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</si>
  <si>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</si>
  <si>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</si>
  <si>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</si>
  <si>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</si>
  <si>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</si>
  <si>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</si>
  <si>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</si>
  <si>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</si>
  <si>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</si>
  <si>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</si>
  <si>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</si>
  <si>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</si>
  <si>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</si>
  <si>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</si>
  <si>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</si>
  <si>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</si>
  <si>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</si>
  <si>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</si>
  <si>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</si>
  <si>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</si>
  <si>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</si>
  <si>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</si>
  <si>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</si>
  <si>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</si>
  <si>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</si>
  <si>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</si>
  <si>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</si>
  <si>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</si>
  <si>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</si>
  <si>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</si>
  <si>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</si>
  <si>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</si>
  <si>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</si>
  <si>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</si>
  <si>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</si>
  <si>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</si>
  <si>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</si>
  <si>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</si>
  <si>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</si>
  <si>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</si>
  <si>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</si>
  <si>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</si>
  <si>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</si>
  <si>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</si>
  <si>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</si>
  <si>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</si>
  <si>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</si>
  <si>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</si>
  <si>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</si>
  <si>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</si>
  <si>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</si>
  <si>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</si>
  <si>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</si>
  <si>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</si>
  <si>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</si>
  <si>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</si>
  <si>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</si>
  <si>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</si>
  <si>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</si>
  <si>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</si>
  <si>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</si>
  <si>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</si>
  <si>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</si>
  <si>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</si>
  <si>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</si>
  <si>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</si>
  <si>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</si>
  <si>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</si>
  <si>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</si>
  <si>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</si>
  <si>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</si>
  <si>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</si>
  <si>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</si>
  <si>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</si>
  <si>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</si>
  <si>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</si>
  <si>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</si>
  <si>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</si>
  <si>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</si>
  <si>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</si>
  <si>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</si>
  <si>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</si>
  <si>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</si>
  <si>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</si>
  <si>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</si>
  <si>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</si>
  <si>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</si>
  <si>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</si>
  <si>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</si>
  <si>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</si>
  <si>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</si>
  <si>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</si>
  <si>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</si>
  <si>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</si>
  <si>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</si>
  <si>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</si>
  <si>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</si>
  <si>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</si>
  <si>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</si>
  <si>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</si>
  <si>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</si>
  <si>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</si>
  <si>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</si>
  <si>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</si>
  <si>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</si>
  <si>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</si>
  <si>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</si>
  <si>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</si>
  <si>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</si>
  <si>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</si>
  <si>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</si>
  <si>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</si>
  <si>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</si>
  <si>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</si>
  <si>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</si>
  <si>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</si>
  <si>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</si>
  <si>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</si>
  <si>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</si>
  <si>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</si>
  <si>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</si>
  <si>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</si>
  <si>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</si>
  <si>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</si>
  <si>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</si>
  <si>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</si>
  <si>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</si>
  <si>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</si>
  <si>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</si>
  <si>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</si>
  <si>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</si>
  <si>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</si>
  <si>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</si>
  <si>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</si>
  <si>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</si>
  <si>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</si>
  <si>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</si>
  <si>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</si>
  <si>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</si>
  <si>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</si>
  <si>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</si>
  <si>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</si>
  <si>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</si>
  <si>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</si>
  <si>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</si>
  <si>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</si>
  <si>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</si>
  <si>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</si>
  <si>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</si>
  <si>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</si>
  <si>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</si>
  <si>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</si>
  <si>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</si>
  <si>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</si>
  <si>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</si>
  <si>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</si>
  <si>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</si>
  <si>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</si>
  <si>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</si>
  <si>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</si>
  <si>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</si>
  <si>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</si>
  <si>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</si>
  <si>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</si>
  <si>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</si>
  <si>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</si>
  <si>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</si>
  <si>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</si>
  <si>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</si>
  <si>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</si>
  <si>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</si>
  <si>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</si>
  <si>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</si>
  <si>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</si>
  <si>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</si>
  <si>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</si>
  <si>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</si>
  <si>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</si>
  <si>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</si>
  <si>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</si>
  <si>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</si>
  <si>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</si>
  <si>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</si>
  <si>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</si>
  <si>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</si>
  <si>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</si>
  <si>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</si>
  <si>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</si>
  <si>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</si>
  <si>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</si>
  <si>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</si>
  <si>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</si>
  <si>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</si>
  <si>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</si>
  <si>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</si>
  <si>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</si>
  <si>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</si>
  <si>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</si>
  <si>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</si>
  <si>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</si>
  <si>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</si>
  <si>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</si>
  <si>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</si>
  <si>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</si>
  <si>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</si>
  <si>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</si>
  <si>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</si>
  <si>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</si>
  <si>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</si>
  <si>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</si>
  <si>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</si>
  <si>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</si>
  <si>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</si>
  <si>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</si>
  <si>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</si>
  <si>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</si>
  <si>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</si>
  <si>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</si>
  <si>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</si>
  <si>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</si>
  <si>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</si>
  <si>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</si>
  <si>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</si>
  <si>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</si>
  <si>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</si>
  <si>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</si>
  <si>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</si>
  <si>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</si>
  <si>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</si>
  <si>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</si>
  <si>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</si>
  <si>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</si>
  <si>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</si>
  <si>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</si>
  <si>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</si>
  <si>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</si>
  <si>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</si>
  <si>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</si>
  <si>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</si>
  <si>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</si>
  <si>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</si>
  <si>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</si>
  <si>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</si>
  <si>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</si>
  <si>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</si>
  <si>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</si>
  <si>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</si>
  <si>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</si>
  <si>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</si>
  <si>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</si>
  <si>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</si>
  <si>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</si>
  <si>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</si>
  <si>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</si>
  <si>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</si>
  <si>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</si>
  <si>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</si>
  <si>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</si>
  <si>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</si>
  <si>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</si>
  <si>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</si>
  <si>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</si>
  <si>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</si>
  <si>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</si>
  <si>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</si>
  <si>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</si>
  <si>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</si>
  <si>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</si>
  <si>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</si>
  <si>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</si>
  <si>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</si>
  <si>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</si>
  <si>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</si>
  <si>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</si>
  <si>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</si>
  <si>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</si>
  <si>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</si>
  <si>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</si>
  <si>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</si>
  <si>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</si>
  <si>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</si>
  <si>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</si>
  <si>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</si>
  <si>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</si>
  <si>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</si>
  <si>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</si>
  <si>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</si>
  <si>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</si>
  <si>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</si>
  <si>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</si>
  <si>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</si>
  <si>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</si>
  <si>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</si>
  <si>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</si>
  <si>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</si>
  <si>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</si>
  <si>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</si>
  <si>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</si>
  <si>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</si>
  <si>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</si>
  <si>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</si>
  <si>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</si>
  <si>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</si>
  <si>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</si>
  <si>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</si>
  <si>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</si>
  <si>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</si>
  <si>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</si>
  <si>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</si>
  <si>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</si>
  <si>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</si>
  <si>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</si>
  <si>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</si>
  <si>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</si>
  <si>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</si>
  <si>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</si>
  <si>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</si>
  <si>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</si>
  <si>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</si>
  <si>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</si>
  <si>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</si>
  <si>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</si>
  <si>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</si>
  <si>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</si>
  <si>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</si>
  <si>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</si>
  <si>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</si>
  <si>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</si>
  <si>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</si>
  <si>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</si>
  <si>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</si>
  <si>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</si>
  <si>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</si>
  <si>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</si>
  <si>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</si>
  <si>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</si>
  <si>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</si>
  <si>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</si>
  <si>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</si>
  <si>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</si>
  <si>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</si>
  <si>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</si>
  <si>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</si>
  <si>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</si>
  <si>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</si>
  <si>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</si>
  <si>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</si>
  <si>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</si>
  <si>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</si>
  <si>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</si>
  <si>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</si>
  <si>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</si>
  <si>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</si>
  <si>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</si>
  <si>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</si>
  <si>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</si>
  <si>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</si>
  <si>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</si>
  <si>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</si>
  <si>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</si>
  <si>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</si>
  <si>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</si>
  <si>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</si>
  <si>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</si>
  <si>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</si>
  <si>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</si>
  <si>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</si>
  <si>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</si>
  <si>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</si>
  <si>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</si>
  <si>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</si>
  <si>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</si>
  <si>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</si>
  <si>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</si>
  <si>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</si>
  <si>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</si>
  <si>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</si>
  <si>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</si>
  <si>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</si>
  <si>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</si>
  <si>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</si>
  <si>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</si>
  <si>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</si>
  <si>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</si>
  <si>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</si>
  <si>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</si>
  <si>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</si>
  <si>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</si>
  <si>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</si>
  <si>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</si>
  <si>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</si>
  <si>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</si>
  <si>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</si>
  <si>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</si>
  <si>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</si>
  <si>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</si>
  <si>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</si>
  <si>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</si>
  <si>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</si>
  <si>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</si>
  <si>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</si>
  <si>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</si>
  <si>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</si>
  <si>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</si>
  <si>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</si>
  <si>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</si>
  <si>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</si>
  <si>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</si>
  <si>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</si>
  <si>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</si>
  <si>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</si>
  <si>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</si>
  <si>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</si>
  <si>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</si>
  <si>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</si>
  <si>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</si>
  <si>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</si>
  <si>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</si>
  <si>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</si>
  <si>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</si>
  <si>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</si>
  <si>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</si>
  <si>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</si>
  <si>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</si>
  <si>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</si>
  <si>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</si>
  <si>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</si>
  <si>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</si>
  <si>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</si>
  <si>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</si>
  <si>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</si>
  <si>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</si>
  <si>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</si>
  <si>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</si>
  <si>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</si>
  <si>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</si>
  <si>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</si>
  <si>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</si>
  <si>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</si>
  <si>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</si>
  <si>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</si>
  <si>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</si>
  <si>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</si>
  <si>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</si>
  <si>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</si>
  <si>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</si>
  <si>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</si>
  <si>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</si>
  <si>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</si>
  <si>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</si>
  <si>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</si>
  <si>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</si>
  <si>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</si>
  <si>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</si>
  <si>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</si>
  <si>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</si>
  <si>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</si>
  <si>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</si>
  <si>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</si>
  <si>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</si>
  <si>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</si>
  <si>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</si>
  <si>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</si>
  <si>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</si>
  <si>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</si>
  <si>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</si>
  <si>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</si>
  <si>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</si>
  <si>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</si>
  <si>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</si>
  <si>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</si>
  <si>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</si>
  <si>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</si>
  <si>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</si>
  <si>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</si>
  <si>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</si>
  <si>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</si>
  <si>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</si>
  <si>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</si>
  <si>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</si>
  <si>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</si>
  <si>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</si>
  <si>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</si>
  <si>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</si>
  <si>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</si>
  <si>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</si>
  <si>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</si>
  <si>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</si>
  <si>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</si>
  <si>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</si>
  <si>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</si>
  <si>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</si>
  <si>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</si>
  <si>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</si>
  <si>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</si>
  <si>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</si>
  <si>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</si>
  <si>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</si>
  <si>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</si>
  <si>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</si>
  <si>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</si>
  <si>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</si>
  <si>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</si>
  <si>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</si>
  <si>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</si>
  <si>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</si>
  <si>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</si>
  <si>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</si>
  <si>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</si>
  <si>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</si>
  <si>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</si>
  <si>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</si>
  <si>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</si>
  <si>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</si>
  <si>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</si>
  <si>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</si>
  <si>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</si>
  <si>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</si>
  <si>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</si>
  <si>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</si>
  <si>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</si>
  <si>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</si>
  <si>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</si>
  <si>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</si>
  <si>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</si>
  <si>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</si>
  <si>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</si>
  <si>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</si>
  <si>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</si>
  <si>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</si>
  <si>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</si>
  <si>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</si>
  <si>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</si>
  <si>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</si>
  <si>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</si>
  <si>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</si>
  <si>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</si>
  <si>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</si>
  <si>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</si>
  <si>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</si>
  <si>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</si>
  <si>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</si>
  <si>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</si>
  <si>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</si>
  <si>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</si>
  <si>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</si>
  <si>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</si>
  <si>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</si>
  <si>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</si>
  <si>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</si>
  <si>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</si>
  <si>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</si>
  <si>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</si>
  <si>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</si>
  <si>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</si>
  <si>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</si>
  <si>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</si>
  <si>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</si>
  <si>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</si>
  <si>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</si>
  <si>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</si>
  <si>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</si>
  <si>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</si>
  <si>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</si>
  <si>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</si>
  <si>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</si>
  <si>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</si>
  <si>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</si>
  <si>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</si>
  <si>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</si>
  <si>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</si>
  <si>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</si>
  <si>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</si>
  <si>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</si>
  <si>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</si>
  <si>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</si>
  <si>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</si>
  <si>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</si>
  <si>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</si>
  <si>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</si>
  <si>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</si>
  <si>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</si>
  <si>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</si>
  <si>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</si>
  <si>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</si>
  <si>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</si>
  <si>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</si>
  <si>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</si>
  <si>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</si>
  <si>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</si>
  <si>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</si>
  <si>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</si>
  <si>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</si>
  <si>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</si>
  <si>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</si>
  <si>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</si>
  <si>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</si>
  <si>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</si>
  <si>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</si>
  <si>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</si>
  <si>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</si>
  <si>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</si>
  <si>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</si>
  <si>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</si>
  <si>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</si>
  <si>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</si>
  <si>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</si>
  <si>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</si>
  <si>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</si>
  <si>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</si>
  <si>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</si>
  <si>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</si>
  <si>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</si>
  <si>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</si>
  <si>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</si>
  <si>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</si>
  <si>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</si>
  <si>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</si>
  <si>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</si>
  <si>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</si>
  <si>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</si>
  <si>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</si>
  <si>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</si>
  <si>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</si>
  <si>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</si>
  <si>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</si>
  <si>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</si>
  <si>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</si>
  <si>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</si>
  <si>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</si>
  <si>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</si>
  <si>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</si>
  <si>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</si>
  <si>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</si>
  <si>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</si>
  <si>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</si>
  <si>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</si>
  <si>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</si>
  <si>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</si>
  <si>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</si>
  <si>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</si>
  <si>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</si>
  <si>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</si>
  <si>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</si>
  <si>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</si>
  <si>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</si>
  <si>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</si>
  <si>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</si>
  <si>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</si>
  <si>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</si>
  <si>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</si>
  <si>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</si>
  <si>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</si>
  <si>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</si>
  <si>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</si>
  <si>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</si>
  <si>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</si>
  <si>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</si>
  <si>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</si>
  <si>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</si>
  <si>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</si>
  <si>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</si>
  <si>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</si>
  <si>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</si>
  <si>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</si>
  <si>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</si>
  <si>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</si>
  <si>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</si>
  <si>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</si>
  <si>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</si>
  <si>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</si>
  <si>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</si>
  <si>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</si>
  <si>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</si>
  <si>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</si>
  <si>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</si>
  <si>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</si>
  <si>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</si>
  <si>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</si>
  <si>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</si>
  <si>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</si>
  <si>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</si>
  <si>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</si>
  <si>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</si>
  <si>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</si>
  <si>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</si>
  <si>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</si>
  <si>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</si>
  <si>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</si>
  <si>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</si>
  <si>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</si>
  <si>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</si>
  <si>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</si>
  <si>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</si>
  <si>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</si>
  <si>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</si>
  <si>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</si>
  <si>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</si>
  <si>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</si>
  <si>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</si>
  <si>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</si>
  <si>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</si>
  <si>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</si>
  <si>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</si>
  <si>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</si>
  <si>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</si>
  <si>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</si>
  <si>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</si>
  <si>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</si>
  <si>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</si>
  <si>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</si>
  <si>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</si>
  <si>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</si>
  <si>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</si>
  <si>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</si>
  <si>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</si>
  <si>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</si>
  <si>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</si>
  <si>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</si>
  <si>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</si>
  <si>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</si>
  <si>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</si>
  <si>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</si>
  <si>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</si>
  <si>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</si>
  <si>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</si>
  <si>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</si>
  <si>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</si>
  <si>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</si>
  <si>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</si>
  <si>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</si>
  <si>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</si>
  <si>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</si>
  <si>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</si>
  <si>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</si>
  <si>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</si>
  <si>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</si>
  <si>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</si>
  <si>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</si>
  <si>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</si>
  <si>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</si>
  <si>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</si>
  <si>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</si>
  <si>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</si>
  <si>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</si>
  <si>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</si>
  <si>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</si>
  <si>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</si>
  <si>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</si>
  <si>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</si>
  <si>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</si>
  <si>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</si>
  <si>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</si>
  <si>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</si>
  <si>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</si>
  <si>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</si>
  <si>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</si>
  <si>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</si>
  <si>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</si>
  <si>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</si>
  <si>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</si>
  <si>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</si>
  <si>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</si>
  <si>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</si>
  <si>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</si>
  <si>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</si>
  <si>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</si>
  <si>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</si>
  <si>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</si>
  <si>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</si>
  <si>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</si>
  <si>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</si>
  <si>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</si>
  <si>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</si>
  <si>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</si>
  <si>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</si>
  <si>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</si>
  <si>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</si>
  <si>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</si>
  <si>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</si>
  <si>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</si>
  <si>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</si>
  <si>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</si>
  <si>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</si>
  <si>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</si>
  <si>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</si>
  <si>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</si>
  <si>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</si>
  <si>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</si>
  <si>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</si>
  <si>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</si>
  <si>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</si>
  <si>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</si>
  <si>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</si>
  <si>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</si>
  <si>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</si>
  <si>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</si>
  <si>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</si>
  <si>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</si>
  <si>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</si>
  <si>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</si>
  <si>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</si>
  <si>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</si>
  <si>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</si>
  <si>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</si>
  <si>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</si>
  <si>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</si>
  <si>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</si>
  <si>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</si>
  <si>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</si>
  <si>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</si>
  <si>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</si>
  <si>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</si>
  <si>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</si>
  <si>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</si>
  <si>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</si>
  <si>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</si>
  <si>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</si>
  <si>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</si>
  <si>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</si>
  <si>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</si>
  <si>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</si>
  <si>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</si>
  <si>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</si>
  <si>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</si>
  <si>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</si>
  <si>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</si>
  <si>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</si>
  <si>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</si>
  <si>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</si>
  <si>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</si>
  <si>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</si>
  <si>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</si>
  <si>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</si>
  <si>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</si>
  <si>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</si>
  <si>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</si>
  <si>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</si>
  <si>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</si>
  <si>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</si>
  <si>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</si>
  <si>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</si>
  <si>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</si>
  <si>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</si>
  <si>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</si>
  <si>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</si>
  <si>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</si>
  <si>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</si>
  <si>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</si>
  <si>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</si>
  <si>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</si>
  <si>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</si>
  <si>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</si>
  <si>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</si>
  <si>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</si>
  <si>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</si>
  <si>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</si>
  <si>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</si>
  <si>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</si>
  <si>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</si>
  <si>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</si>
  <si>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</si>
  <si>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</si>
  <si>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</si>
  <si>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</si>
  <si>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</si>
  <si>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</si>
  <si>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</si>
  <si>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</si>
  <si>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</si>
  <si>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</si>
  <si>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</si>
  <si>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</si>
  <si>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</si>
  <si>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</si>
  <si>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</si>
  <si>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</si>
  <si>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</si>
  <si>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</si>
  <si>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</si>
  <si>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</si>
  <si>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</si>
  <si>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</si>
  <si>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</si>
  <si>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</si>
  <si>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</si>
  <si>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</si>
  <si>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</si>
  <si>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</si>
  <si>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</si>
  <si>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</si>
  <si>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</si>
  <si>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</si>
  <si>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</si>
  <si>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</si>
  <si>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</si>
  <si>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</si>
  <si>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</si>
  <si>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</si>
  <si>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</si>
  <si>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</si>
  <si>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</si>
  <si>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</si>
  <si>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</si>
  <si>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</si>
  <si>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</si>
  <si>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</si>
  <si>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</si>
  <si>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</si>
  <si>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</si>
  <si>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</si>
  <si>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</si>
  <si>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</si>
  <si>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</si>
  <si>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</si>
  <si>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</si>
  <si>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</si>
  <si>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</si>
  <si>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</si>
  <si>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</si>
  <si>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</si>
  <si>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</si>
  <si>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</si>
  <si>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</si>
  <si>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</si>
  <si>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</si>
  <si>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</si>
  <si>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</si>
  <si>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</si>
  <si>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</si>
  <si>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</si>
  <si>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</si>
  <si>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</si>
  <si>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</si>
  <si>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</si>
  <si>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</si>
  <si>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</si>
  <si>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</si>
  <si>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</si>
  <si>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</si>
  <si>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</si>
  <si>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</si>
  <si>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</si>
  <si>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</si>
  <si>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</si>
  <si>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</si>
  <si>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</si>
  <si>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</si>
  <si>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</si>
  <si>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</si>
  <si>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</si>
  <si>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</si>
  <si>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</si>
  <si>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</si>
  <si>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</si>
  <si>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</si>
  <si>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</si>
  <si>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</si>
  <si>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</si>
  <si>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</si>
  <si>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</si>
  <si>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</si>
  <si>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</si>
  <si>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</si>
  <si>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</si>
  <si>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</si>
  <si>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</si>
  <si>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</si>
  <si>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</si>
  <si>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</si>
  <si>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</si>
  <si>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</si>
  <si>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</si>
  <si>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</si>
  <si>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</si>
  <si>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</si>
  <si>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</si>
  <si>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</si>
  <si>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</si>
  <si>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</si>
  <si>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</si>
  <si>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</si>
  <si>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</si>
  <si>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</si>
  <si>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</si>
  <si>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</si>
  <si>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</si>
  <si>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</si>
  <si>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</si>
  <si>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</si>
  <si>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</si>
  <si>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</si>
  <si>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</si>
  <si>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</si>
  <si>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</si>
  <si>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</si>
  <si>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</si>
  <si>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</si>
  <si>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</si>
  <si>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</si>
  <si>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</si>
  <si>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</si>
  <si>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</si>
  <si>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</si>
  <si>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</si>
  <si>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</si>
  <si>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</si>
  <si>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</si>
  <si>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</si>
  <si>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</si>
  <si>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</si>
  <si>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</si>
  <si>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</si>
  <si>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</si>
  <si>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</si>
  <si>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</si>
  <si>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</si>
  <si>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</si>
  <si>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</si>
  <si>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</si>
  <si>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</si>
  <si>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</si>
  <si>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</si>
  <si>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</si>
  <si>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</si>
  <si>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</si>
  <si>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</si>
  <si>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</si>
  <si>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</si>
  <si>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</si>
  <si>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</si>
  <si>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</si>
  <si>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</si>
  <si>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</si>
  <si>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</si>
  <si>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</si>
  <si>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</si>
  <si>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</si>
  <si>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</si>
  <si>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</si>
  <si>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</si>
  <si>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</si>
  <si>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</si>
  <si>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</si>
  <si>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</si>
  <si>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</si>
  <si>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</si>
  <si>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</si>
  <si>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</si>
  <si>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</si>
  <si>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</si>
  <si>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</si>
  <si>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</si>
  <si>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</si>
  <si>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</si>
  <si>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</si>
  <si>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</si>
  <si>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</si>
  <si>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</si>
  <si>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</si>
  <si>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</si>
  <si>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</si>
  <si>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</si>
  <si>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</si>
  <si>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</si>
  <si>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</si>
  <si>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</si>
  <si>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</si>
  <si>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</si>
  <si>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</si>
  <si>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</si>
  <si>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</si>
  <si>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</si>
  <si>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</si>
  <si>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</si>
  <si>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</si>
  <si>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</si>
  <si>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</si>
  <si>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</si>
  <si>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</si>
  <si>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</si>
  <si>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</si>
  <si>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</si>
  <si>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</si>
  <si>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</si>
  <si>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</si>
  <si>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</si>
  <si>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</si>
  <si>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</si>
  <si>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</si>
  <si>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</si>
  <si>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</si>
  <si>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</si>
  <si>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</si>
  <si>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</si>
  <si>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</si>
  <si>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</si>
  <si>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</si>
  <si>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</si>
  <si>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</si>
  <si>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</si>
  <si>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</si>
  <si>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</si>
  <si>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</si>
  <si>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</si>
  <si>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</si>
  <si>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</si>
  <si>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</si>
  <si>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</si>
  <si>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</si>
  <si>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</si>
  <si>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</si>
  <si>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</si>
  <si>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</si>
  <si>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</si>
  <si>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</si>
  <si>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</si>
  <si>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</si>
  <si>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</si>
  <si>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</si>
  <si>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</si>
  <si>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</si>
  <si>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</si>
  <si>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</si>
  <si>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</si>
  <si>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</si>
  <si>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</si>
  <si>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</si>
  <si>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</si>
  <si>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</si>
  <si>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</si>
  <si>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</si>
  <si>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</si>
  <si>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</si>
  <si>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</si>
  <si>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</si>
  <si>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</si>
  <si>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</si>
  <si>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</si>
  <si>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</si>
  <si>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</si>
  <si>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</si>
  <si>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</si>
  <si>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</si>
  <si>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</si>
  <si>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</si>
  <si>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</si>
  <si>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</si>
  <si>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</si>
  <si>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</si>
  <si>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</si>
  <si>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</si>
  <si>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</si>
  <si>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</si>
  <si>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</si>
  <si>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</si>
  <si>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</si>
  <si>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</si>
  <si>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</si>
  <si>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</si>
  <si>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</si>
  <si>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</si>
  <si>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</si>
  <si>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</si>
  <si>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</si>
  <si>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</si>
  <si>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</si>
  <si>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</si>
  <si>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</si>
  <si>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</si>
  <si>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</si>
  <si>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</si>
  <si>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</si>
  <si>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</si>
  <si>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</si>
  <si>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</si>
  <si>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</si>
  <si>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</si>
  <si>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</si>
  <si>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</si>
  <si>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</si>
  <si>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</si>
  <si>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</si>
  <si>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</si>
  <si>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</si>
  <si>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</si>
  <si>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</si>
  <si>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</si>
  <si>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</si>
  <si>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</si>
  <si>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</si>
  <si>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</si>
  <si>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</si>
  <si>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</si>
  <si>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</si>
  <si>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</si>
  <si>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</si>
  <si>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</si>
  <si>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</si>
  <si>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</si>
  <si>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</si>
  <si>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</si>
  <si>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</si>
  <si>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</si>
  <si>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</si>
  <si>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</si>
  <si>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</si>
  <si>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</si>
  <si>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</si>
  <si>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</si>
  <si>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</si>
  <si>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</si>
  <si>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</si>
  <si>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</si>
  <si>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</si>
  <si>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</si>
  <si>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</si>
  <si>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</si>
  <si>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</si>
  <si>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</si>
  <si>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</si>
  <si>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</si>
  <si>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</si>
  <si>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</si>
  <si>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</si>
  <si>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</si>
  <si>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</si>
  <si>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</si>
  <si>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</si>
  <si>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</si>
  <si>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</si>
  <si>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</si>
  <si>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</si>
  <si>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</si>
  <si>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</si>
  <si>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</si>
  <si>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</si>
  <si>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</si>
  <si>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</si>
  <si>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</si>
  <si>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</si>
  <si>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</si>
  <si>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</si>
  <si>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</si>
  <si>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</si>
  <si>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</si>
  <si>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</si>
  <si>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</si>
  <si>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</si>
  <si>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</si>
  <si>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</si>
  <si>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</si>
  <si>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</si>
  <si>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</si>
  <si>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</si>
  <si>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</si>
  <si>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</si>
  <si>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</si>
  <si>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</si>
  <si>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</si>
  <si>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</si>
  <si>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</si>
  <si>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</si>
  <si>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</si>
  <si>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</si>
  <si>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</si>
  <si>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</si>
  <si>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</si>
  <si>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</si>
  <si>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</si>
  <si>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</si>
  <si>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</si>
  <si>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</si>
  <si>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</si>
  <si>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</si>
  <si>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</si>
  <si>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</si>
  <si>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</si>
  <si>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</si>
  <si>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</si>
  <si>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</si>
  <si>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</si>
  <si>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</si>
  <si>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</si>
  <si>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</si>
  <si>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</si>
  <si>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</si>
  <si>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</si>
  <si>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</si>
  <si>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</si>
  <si>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</si>
  <si>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</si>
  <si>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</si>
  <si>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</si>
  <si>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</si>
  <si>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</si>
  <si>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</si>
  <si>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</si>
  <si>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</si>
  <si>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</si>
  <si>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</si>
  <si>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</si>
  <si>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</si>
  <si>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</si>
  <si>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</si>
  <si>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</si>
  <si>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</si>
  <si>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</si>
  <si>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</si>
  <si>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</si>
  <si>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</si>
  <si>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</si>
  <si>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</si>
  <si>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</si>
  <si>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</si>
  <si>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</si>
  <si>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</si>
  <si>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</si>
  <si>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</si>
  <si>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</si>
  <si>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</si>
  <si>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</si>
  <si>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</si>
  <si>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</si>
  <si>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</si>
  <si>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</si>
  <si>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</si>
  <si>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</si>
  <si>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</si>
  <si>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</si>
  <si>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</si>
  <si>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</si>
  <si>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</si>
  <si>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</si>
  <si>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</si>
  <si>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</si>
  <si>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</si>
  <si>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</si>
  <si>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</si>
  <si>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</si>
  <si>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</si>
  <si>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</si>
  <si>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</si>
  <si>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</si>
  <si>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</si>
  <si>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</si>
  <si>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</si>
  <si>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</si>
  <si>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</si>
  <si>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</si>
  <si>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</si>
  <si>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</si>
  <si>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</si>
  <si>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</si>
  <si>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</si>
  <si>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</si>
  <si>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</si>
  <si>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</si>
  <si>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</si>
  <si>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</si>
  <si>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</si>
  <si>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</si>
  <si>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</si>
  <si>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</si>
  <si>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</si>
  <si>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</si>
  <si>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</si>
  <si>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</si>
  <si>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</si>
  <si>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</si>
  <si>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</si>
  <si>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</si>
  <si>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</si>
  <si>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</si>
  <si>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</si>
  <si>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</si>
  <si>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</si>
  <si>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</si>
  <si>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</si>
  <si>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</si>
  <si>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</si>
  <si>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</si>
  <si>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</si>
  <si>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</si>
  <si>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</si>
  <si>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</si>
  <si>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</si>
  <si>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</si>
  <si>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</si>
  <si>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</si>
  <si>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</si>
  <si>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</si>
  <si>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</si>
  <si>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</si>
  <si>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</si>
  <si>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</si>
  <si>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</si>
  <si>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</si>
  <si>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</si>
  <si>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</si>
  <si>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</si>
  <si>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</si>
  <si>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</si>
  <si>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</si>
  <si>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</si>
  <si>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</si>
  <si>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</si>
  <si>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</si>
  <si>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</si>
  <si>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</si>
  <si>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</si>
  <si>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</si>
  <si>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</si>
  <si>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</si>
  <si>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</si>
  <si>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</si>
  <si>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</si>
  <si>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</si>
  <si>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</si>
  <si>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</si>
  <si>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</si>
  <si>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</si>
  <si>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</si>
  <si>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</si>
  <si>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</si>
  <si>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</si>
  <si>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</si>
  <si>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</si>
  <si>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</si>
  <si>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</si>
  <si>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</si>
  <si>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</si>
  <si>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</si>
  <si>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</si>
  <si>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</si>
  <si>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</si>
  <si>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</si>
  <si>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</si>
  <si>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</si>
  <si>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</si>
  <si>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</si>
  <si>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</si>
  <si>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</si>
  <si>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</si>
  <si>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</si>
  <si>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</si>
  <si>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</si>
  <si>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</si>
  <si>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</si>
  <si>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</si>
  <si>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</si>
  <si>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</si>
  <si>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</si>
  <si>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</si>
  <si>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</si>
  <si>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</si>
  <si>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</si>
  <si>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</si>
  <si>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</si>
  <si>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</si>
  <si>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</si>
  <si>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</si>
  <si>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</si>
  <si>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</si>
  <si>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</si>
  <si>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</si>
  <si>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</si>
  <si>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</si>
  <si>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</si>
  <si>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</si>
  <si>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</si>
  <si>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</si>
  <si>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</si>
  <si>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</si>
  <si>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</si>
  <si>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</si>
  <si>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</si>
  <si>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</si>
  <si>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</si>
  <si>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</si>
  <si>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</si>
  <si>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</si>
  <si>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</si>
  <si>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</si>
  <si>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</si>
  <si>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</si>
  <si>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</si>
  <si>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</si>
  <si>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</si>
  <si>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</si>
  <si>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</si>
  <si>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</si>
  <si>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</si>
  <si>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</si>
  <si>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</si>
  <si>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</si>
  <si>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</si>
  <si>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</si>
  <si>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</si>
  <si>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</si>
  <si>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</si>
  <si>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</si>
  <si>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</si>
  <si>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</si>
  <si>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</si>
  <si>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</si>
  <si>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</si>
  <si>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</si>
  <si>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</si>
  <si>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</si>
  <si>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</si>
  <si>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</si>
  <si>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</si>
  <si>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</si>
  <si>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</si>
  <si>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</si>
  <si>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</si>
  <si>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</si>
  <si>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</si>
  <si>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</si>
  <si>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</si>
  <si>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</si>
  <si>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</si>
  <si>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</si>
  <si>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</si>
  <si>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</si>
  <si>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</si>
  <si>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</si>
  <si>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</si>
  <si>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</si>
  <si>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</si>
  <si>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</si>
  <si>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</si>
  <si>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</si>
  <si>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</si>
  <si>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</si>
  <si>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</si>
  <si>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</si>
  <si>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</si>
  <si>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</si>
  <si>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</si>
  <si>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</si>
  <si>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</si>
  <si>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</si>
  <si>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</si>
  <si>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</si>
  <si>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</si>
  <si>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</si>
  <si>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</si>
  <si>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</si>
  <si>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</si>
  <si>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</si>
  <si>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</si>
  <si>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</si>
  <si>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</si>
  <si>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</si>
  <si>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</si>
  <si>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</si>
  <si>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</si>
  <si>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</si>
  <si>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</si>
  <si>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</si>
  <si>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</si>
  <si>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</si>
  <si>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</si>
  <si>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</si>
  <si>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</si>
  <si>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</si>
  <si>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</si>
  <si>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</si>
  <si>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</si>
  <si>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</si>
  <si>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</si>
  <si>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</si>
  <si>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</si>
  <si>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</si>
  <si>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</si>
  <si>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</si>
  <si>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</si>
  <si>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</si>
  <si>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</si>
  <si>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</si>
  <si>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</si>
  <si>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</si>
  <si>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</si>
  <si>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</si>
  <si>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</si>
  <si>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</si>
  <si>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</si>
  <si>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</si>
  <si>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</si>
  <si>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</si>
  <si>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</si>
  <si>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</si>
  <si>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</si>
  <si>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</si>
  <si>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</si>
  <si>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</si>
  <si>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</si>
  <si>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</si>
  <si>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</si>
  <si>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</si>
  <si>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</si>
  <si>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</si>
  <si>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</si>
  <si>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</si>
  <si>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</si>
  <si>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</si>
  <si>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</si>
  <si>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</si>
  <si>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</si>
  <si>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</si>
  <si>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</si>
  <si>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</si>
  <si>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</si>
  <si>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</si>
  <si>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</si>
  <si>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</si>
  <si>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</si>
  <si>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</si>
  <si>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</si>
  <si>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</si>
  <si>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</si>
  <si>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</si>
  <si>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</si>
  <si>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</si>
  <si>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</si>
  <si>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</si>
  <si>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</si>
  <si>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</si>
  <si>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</si>
  <si>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</si>
  <si>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</si>
  <si>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</si>
  <si>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</si>
  <si>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</si>
  <si>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</si>
  <si>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</si>
  <si>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</si>
  <si>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</si>
  <si>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</si>
  <si>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</si>
  <si>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</si>
  <si>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</si>
  <si>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</si>
  <si>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</si>
  <si>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</si>
  <si>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</si>
  <si>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</si>
  <si>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</si>
  <si>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</si>
  <si>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</si>
  <si>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</si>
  <si>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</si>
  <si>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</si>
  <si>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</si>
  <si>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</si>
  <si>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</si>
  <si>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</si>
  <si>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</si>
  <si>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</si>
  <si>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</si>
  <si>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</si>
  <si>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</si>
  <si>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</si>
  <si>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</si>
  <si>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</si>
  <si>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</si>
  <si>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</si>
  <si>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</si>
  <si>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</si>
  <si>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</si>
  <si>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</si>
  <si>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</si>
  <si>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</si>
  <si>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</si>
  <si>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</si>
  <si>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</si>
  <si>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</si>
  <si>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</si>
  <si>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</si>
  <si>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</si>
  <si>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</si>
  <si>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</si>
  <si>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</si>
  <si>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</si>
  <si>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</si>
  <si>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</si>
  <si>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</si>
  <si>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</si>
  <si>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</si>
  <si>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</si>
  <si>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</si>
  <si>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</si>
  <si>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</si>
  <si>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</si>
  <si>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</si>
  <si>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</si>
  <si>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</si>
  <si>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</si>
  <si>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</si>
  <si>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</si>
  <si>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</si>
  <si>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</si>
  <si>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</si>
  <si>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</si>
  <si>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</si>
  <si>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</si>
  <si>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</si>
  <si>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</si>
  <si>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</si>
  <si>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</si>
  <si>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</si>
  <si>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</si>
  <si>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</si>
  <si>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</si>
  <si>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</si>
  <si>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</si>
  <si>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</si>
  <si>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</si>
  <si>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</si>
  <si>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</si>
  <si>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</si>
  <si>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</si>
  <si>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</si>
  <si>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</si>
  <si>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</si>
  <si>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</si>
  <si>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</si>
  <si>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</si>
  <si>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</si>
  <si>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</si>
  <si>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</si>
  <si>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</si>
  <si>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</si>
  <si>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</si>
  <si>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</si>
  <si>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</si>
  <si>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</si>
  <si>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</si>
  <si>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</si>
  <si>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</si>
  <si>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</si>
  <si>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</si>
  <si>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</si>
  <si>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</si>
  <si>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</si>
  <si>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</si>
  <si>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</si>
  <si>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</si>
  <si>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</si>
  <si>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</si>
  <si>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</si>
  <si>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</si>
  <si>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</si>
  <si>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</si>
  <si>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</si>
  <si>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</si>
  <si>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</si>
  <si>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</si>
  <si>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</si>
  <si>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</si>
  <si>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</si>
  <si>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</si>
  <si>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</si>
  <si>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</si>
  <si>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</si>
  <si>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</si>
  <si>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</si>
  <si>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</si>
  <si>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</si>
  <si>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</si>
  <si>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</si>
  <si>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</si>
  <si>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</si>
  <si>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</si>
  <si>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</si>
  <si>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</si>
  <si>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</si>
  <si>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</si>
  <si>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</si>
  <si>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</si>
  <si>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</si>
  <si>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</si>
  <si>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</si>
  <si>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</si>
  <si>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</si>
  <si>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</si>
  <si>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</si>
  <si>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</si>
  <si>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</si>
  <si>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</si>
  <si>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</si>
  <si>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</si>
  <si>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</si>
  <si>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</si>
  <si>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</si>
  <si>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</si>
  <si>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</si>
  <si>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</si>
  <si>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</si>
  <si>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</si>
  <si>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</si>
  <si>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</si>
  <si>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</si>
  <si>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</si>
  <si>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</si>
  <si>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</si>
  <si>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</si>
  <si>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</si>
  <si>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</si>
  <si>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</si>
  <si>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</si>
  <si>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</si>
  <si>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</si>
  <si>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</si>
  <si>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</si>
  <si>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</si>
  <si>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</si>
  <si>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</si>
  <si>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</si>
  <si>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</si>
  <si>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</si>
  <si>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</si>
  <si>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</si>
  <si>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</si>
  <si>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</si>
  <si>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</si>
  <si>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</si>
  <si>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</si>
  <si>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</si>
  <si>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</si>
  <si>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</si>
  <si>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</si>
  <si>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</si>
  <si>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</si>
  <si>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</si>
  <si>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</si>
  <si>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</si>
  <si>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</si>
  <si>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</si>
  <si>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</si>
  <si>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</si>
  <si>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</si>
  <si>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</si>
  <si>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</si>
  <si>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</si>
  <si>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</si>
  <si>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</si>
  <si>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</si>
  <si>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</si>
  <si>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</si>
  <si>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</si>
  <si>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</si>
  <si>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</si>
  <si>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</si>
  <si>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</si>
  <si>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</si>
  <si>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</si>
  <si>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</si>
  <si>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</si>
  <si>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</si>
  <si>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</si>
  <si>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</si>
  <si>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</si>
  <si>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</si>
  <si>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</si>
  <si>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</si>
  <si>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</si>
  <si>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</si>
  <si>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</si>
  <si>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</si>
  <si>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</si>
  <si>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</si>
  <si>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</si>
  <si>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</si>
  <si>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</si>
  <si>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</si>
  <si>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</si>
  <si>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</si>
  <si>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</si>
  <si>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</si>
  <si>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</si>
  <si>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</si>
  <si>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</si>
  <si>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</si>
  <si>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</si>
  <si>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</si>
  <si>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</si>
  <si>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</si>
  <si>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</si>
  <si>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</si>
  <si>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</si>
  <si>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</si>
  <si>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</si>
  <si>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</si>
  <si>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</si>
  <si>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</si>
  <si>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</si>
  <si>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</si>
  <si>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</si>
  <si>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</si>
  <si>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</si>
  <si>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</si>
  <si>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</si>
  <si>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</si>
  <si>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</si>
  <si>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</si>
  <si>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</si>
  <si>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</si>
  <si>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</si>
  <si>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</si>
  <si>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</si>
  <si>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</si>
  <si>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</si>
  <si>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</si>
  <si>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</si>
  <si>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</si>
  <si>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</si>
  <si>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</si>
  <si>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</si>
  <si>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</si>
  <si>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</si>
  <si>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</si>
  <si>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</si>
  <si>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</si>
  <si>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</si>
  <si>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</si>
  <si>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</si>
  <si>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</si>
  <si>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</si>
  <si>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</si>
  <si>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</si>
  <si>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</si>
  <si>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</si>
  <si>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</si>
  <si>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</si>
  <si>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</si>
  <si>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</si>
  <si>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</si>
  <si>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</si>
  <si>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</si>
  <si>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</si>
  <si>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</si>
  <si>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</si>
  <si>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</si>
  <si>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</si>
  <si>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</si>
  <si>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</si>
  <si>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</si>
  <si>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</si>
  <si>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</si>
  <si>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</si>
  <si>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</si>
  <si>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</si>
  <si>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</si>
  <si>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</si>
  <si>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</si>
  <si>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</si>
  <si>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</si>
  <si>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</si>
  <si>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</si>
  <si>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</si>
  <si>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</si>
  <si>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</si>
  <si>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</si>
  <si>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</si>
  <si>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</si>
  <si>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</si>
  <si>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</si>
  <si>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</si>
  <si>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</si>
  <si>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</si>
  <si>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</si>
  <si>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</si>
  <si>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</si>
  <si>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</si>
  <si>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</si>
  <si>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</si>
  <si>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</si>
  <si>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</si>
  <si>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</si>
  <si>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</si>
  <si>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</si>
  <si>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</si>
  <si>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</si>
  <si>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</si>
  <si>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</si>
  <si>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</si>
  <si>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</si>
  <si>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</si>
  <si>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</si>
  <si>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</si>
  <si>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</si>
  <si>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</si>
  <si>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</si>
  <si>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</si>
  <si>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</si>
  <si>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</si>
  <si>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</si>
  <si>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</si>
  <si>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</si>
  <si>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</si>
  <si>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</si>
  <si>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</si>
  <si>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</si>
  <si>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</si>
  <si>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</si>
  <si>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</si>
  <si>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</si>
  <si>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</si>
  <si>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</si>
  <si>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</si>
  <si>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</si>
  <si>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</si>
  <si>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</si>
  <si>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</si>
  <si>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</si>
  <si>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</si>
  <si>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</si>
  <si>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</si>
  <si>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</si>
  <si>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</si>
  <si>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</si>
  <si>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</si>
  <si>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</si>
  <si>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</si>
  <si>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</si>
  <si>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</si>
  <si>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</si>
  <si>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</si>
  <si>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</si>
  <si>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</si>
  <si>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</si>
  <si>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</si>
  <si>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</si>
  <si>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</si>
  <si>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</si>
  <si>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</si>
  <si>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</si>
  <si>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</si>
  <si>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</si>
  <si>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</si>
  <si>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</si>
  <si>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</si>
  <si>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</si>
  <si>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</si>
  <si>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</si>
  <si>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</si>
  <si>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</si>
  <si>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</si>
  <si>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</si>
  <si>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</si>
  <si>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</si>
  <si>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</si>
  <si>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</si>
  <si>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</si>
  <si>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</si>
  <si>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</si>
  <si>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</si>
  <si>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</si>
  <si>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</si>
  <si>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</si>
  <si>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</si>
  <si>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</si>
  <si>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</si>
  <si>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</si>
  <si>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</si>
  <si>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</si>
  <si>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</si>
  <si>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</si>
  <si>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</si>
  <si>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</si>
  <si>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</si>
  <si>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</si>
  <si>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</si>
  <si>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</si>
  <si>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</si>
  <si>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</si>
  <si>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</si>
  <si>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</si>
  <si>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</si>
  <si>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</si>
  <si>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</si>
  <si>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</si>
  <si>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</si>
  <si>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</si>
  <si>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</si>
  <si>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</si>
  <si>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</si>
  <si>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</si>
  <si>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</si>
  <si>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</si>
  <si>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</si>
  <si>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</si>
  <si>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</si>
  <si>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</si>
  <si>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</si>
  <si>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</si>
  <si>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</si>
  <si>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</si>
  <si>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</si>
  <si>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</si>
  <si>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</si>
  <si>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</si>
  <si>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</si>
  <si>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</si>
  <si>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</si>
  <si>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</si>
  <si>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</si>
  <si>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</si>
  <si>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</si>
  <si>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</si>
  <si>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</si>
  <si>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</si>
  <si>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</si>
  <si>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</si>
  <si>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</si>
  <si>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</si>
  <si>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</si>
  <si>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</si>
  <si>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</si>
  <si>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</si>
  <si>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</si>
  <si>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</si>
  <si>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</si>
  <si>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</si>
  <si>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</si>
  <si>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</si>
  <si>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</si>
  <si>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</si>
  <si>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</si>
  <si>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</si>
  <si>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</si>
  <si>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</si>
  <si>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</si>
  <si>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</si>
  <si>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</si>
  <si>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</si>
  <si>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</si>
  <si>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</si>
  <si>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</si>
  <si>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</si>
  <si>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</si>
  <si>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</si>
  <si>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</si>
  <si>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</si>
  <si>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</si>
  <si>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</si>
  <si>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</si>
  <si>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</si>
  <si>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</si>
  <si>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</si>
  <si>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</si>
  <si>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</si>
  <si>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</si>
  <si>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</si>
  <si>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</si>
  <si>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</si>
  <si>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</si>
  <si>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</si>
  <si>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</si>
  <si>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</si>
  <si>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</si>
  <si>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</si>
  <si>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</si>
  <si>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</si>
  <si>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</si>
  <si>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</si>
  <si>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</si>
  <si>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</si>
  <si>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</si>
  <si>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</si>
  <si>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</si>
  <si>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</si>
  <si>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</si>
  <si>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</si>
  <si>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</si>
  <si>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</si>
  <si>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</si>
  <si>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</si>
  <si>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</si>
  <si>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</si>
  <si>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</si>
  <si>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</si>
  <si>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</si>
  <si>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</si>
  <si>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</si>
  <si>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</si>
  <si>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</si>
  <si>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</si>
  <si>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</si>
  <si>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</si>
  <si>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</si>
  <si>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</si>
  <si>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</si>
  <si>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</si>
  <si>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</si>
  <si>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</si>
  <si>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</si>
  <si>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</si>
  <si>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</si>
  <si>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</si>
  <si>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</si>
  <si>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</si>
  <si>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</si>
  <si>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</si>
  <si>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</si>
  <si>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</si>
  <si>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</si>
  <si>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</si>
  <si>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</si>
  <si>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</si>
  <si>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</si>
  <si>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</si>
  <si>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</si>
  <si>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</si>
  <si>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</si>
  <si>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</si>
  <si>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</si>
  <si>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</si>
  <si>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</si>
  <si>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</si>
  <si>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</si>
  <si>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</si>
  <si>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</si>
  <si>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</si>
  <si>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</si>
  <si>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</si>
  <si>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</si>
  <si>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</si>
  <si>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</si>
  <si>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</si>
  <si>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</si>
  <si>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</si>
  <si>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</si>
  <si>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</si>
  <si>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</si>
  <si>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</si>
  <si>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</si>
  <si>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</si>
  <si>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</si>
  <si>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</si>
  <si>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</si>
  <si>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</si>
  <si>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</si>
  <si>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</si>
  <si>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</si>
  <si>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</si>
  <si>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</si>
  <si>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</si>
  <si>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</si>
  <si>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</si>
  <si>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</si>
  <si>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</si>
  <si>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</si>
  <si>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</si>
  <si>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</si>
  <si>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</si>
  <si>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</si>
  <si>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</si>
  <si>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</si>
  <si>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</si>
  <si>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</si>
  <si>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</si>
  <si>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</si>
  <si>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</si>
  <si>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</si>
  <si>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</si>
  <si>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</si>
  <si>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</si>
  <si>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</si>
  <si>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</si>
  <si>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</si>
  <si>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</si>
  <si>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</si>
  <si>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</si>
  <si>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</si>
  <si>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</si>
  <si>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</si>
  <si>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</si>
  <si>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</si>
  <si>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</si>
  <si>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</si>
  <si>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</si>
  <si>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</si>
  <si>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</si>
  <si>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</si>
  <si>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</si>
  <si>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</si>
  <si>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</si>
  <si>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</si>
  <si>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</si>
  <si>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</si>
  <si>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</si>
  <si>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</si>
  <si>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</si>
  <si>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</si>
  <si>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</si>
  <si>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</si>
  <si>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</si>
  <si>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</si>
  <si>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</si>
  <si>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</si>
  <si>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</si>
  <si>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</si>
  <si>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</si>
  <si>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</si>
  <si>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</si>
  <si>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</si>
  <si>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</si>
  <si>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</si>
  <si>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</si>
  <si>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</si>
  <si>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</si>
  <si>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</si>
  <si>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</si>
  <si>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</si>
  <si>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</si>
  <si>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</si>
  <si>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</si>
  <si>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</si>
  <si>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</si>
  <si>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</si>
  <si>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</si>
  <si>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</si>
  <si>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</si>
  <si>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</si>
  <si>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</si>
  <si>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</si>
  <si>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</si>
  <si>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</si>
  <si>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</si>
  <si>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</si>
  <si>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</si>
  <si>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</si>
  <si>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</si>
  <si>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</si>
  <si>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</si>
  <si>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</si>
  <si>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</si>
  <si>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</si>
  <si>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</si>
  <si>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</si>
  <si>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</si>
  <si>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</si>
  <si>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</si>
  <si>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</si>
  <si>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</si>
  <si>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</si>
  <si>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</si>
  <si>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</si>
  <si>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</si>
  <si>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</si>
  <si>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</si>
  <si>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</si>
  <si>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</si>
  <si>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</si>
  <si>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</si>
  <si>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</si>
  <si>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</si>
  <si>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</si>
  <si>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</si>
  <si>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</si>
  <si>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</si>
  <si>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</si>
  <si>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</si>
  <si>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</si>
  <si>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</si>
  <si>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</si>
  <si>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</si>
  <si>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</si>
  <si>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</si>
  <si>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</si>
  <si>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</si>
  <si>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</si>
  <si>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</si>
  <si>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</si>
  <si>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</si>
  <si>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</si>
  <si>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</si>
  <si>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</si>
  <si>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</si>
  <si>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</si>
  <si>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</si>
  <si>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</si>
  <si>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</si>
  <si>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</si>
  <si>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</si>
  <si>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</si>
  <si>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</si>
  <si>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</si>
  <si>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</si>
  <si>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</si>
  <si>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</si>
  <si>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</si>
  <si>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</si>
  <si>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</si>
  <si>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</si>
  <si>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</si>
  <si>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</si>
  <si>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</si>
  <si>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</si>
  <si>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</si>
  <si>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</si>
  <si>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</si>
  <si>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</si>
  <si>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</si>
  <si>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</si>
  <si>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</si>
  <si>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</si>
  <si>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</si>
  <si>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</si>
  <si>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</si>
  <si>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</si>
  <si>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</si>
  <si>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</si>
  <si>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</si>
  <si>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</si>
  <si>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</si>
  <si>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</si>
  <si>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</si>
  <si>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</si>
  <si>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</si>
  <si>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</si>
  <si>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</si>
  <si>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</si>
  <si>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</si>
  <si>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</si>
  <si>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</si>
  <si>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</si>
  <si>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</si>
  <si>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</si>
  <si>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</si>
  <si>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</si>
  <si>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</si>
  <si>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</si>
  <si>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</si>
  <si>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</si>
  <si>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</si>
  <si>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</si>
  <si>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</si>
  <si>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</si>
  <si>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</si>
  <si>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</si>
  <si>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</si>
  <si>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</si>
  <si>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</si>
  <si>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</si>
  <si>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</si>
  <si>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</si>
  <si>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</si>
  <si>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</si>
  <si>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</si>
  <si>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</si>
  <si>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</si>
  <si>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</si>
  <si>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</si>
  <si>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</si>
  <si>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</si>
  <si>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</si>
  <si>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</si>
  <si>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</si>
  <si>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</si>
  <si>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</si>
  <si>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</si>
  <si>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</si>
  <si>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</si>
  <si>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</si>
  <si>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</si>
  <si>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</si>
  <si>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</si>
  <si>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</si>
  <si>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</si>
  <si>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</si>
  <si>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</si>
  <si>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</si>
  <si>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</si>
  <si>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</si>
  <si>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</si>
  <si>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</si>
  <si>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</si>
  <si>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</si>
  <si>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</si>
  <si>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</si>
  <si>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</si>
  <si>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</si>
  <si>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</si>
  <si>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</si>
  <si>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</si>
  <si>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</si>
  <si>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</si>
  <si>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</si>
  <si>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</si>
  <si>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</si>
  <si>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</si>
  <si>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</si>
  <si>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</si>
  <si>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</si>
  <si>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</si>
  <si>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</si>
  <si>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</si>
  <si>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</si>
  <si>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</si>
  <si>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</si>
  <si>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</si>
  <si>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</si>
  <si>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</si>
  <si>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</si>
  <si>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</si>
  <si>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</si>
  <si>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</si>
  <si>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</si>
  <si>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</si>
  <si>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</si>
  <si>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</si>
  <si>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</si>
  <si>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</si>
  <si>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</si>
  <si>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</si>
  <si>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</si>
  <si>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</si>
  <si>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</si>
  <si>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</si>
  <si>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</si>
  <si>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</si>
  <si>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</si>
  <si>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</si>
  <si>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</si>
  <si>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</si>
  <si>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</si>
  <si>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</si>
  <si>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</si>
  <si>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</si>
  <si>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</si>
  <si>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</si>
  <si>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</si>
  <si>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</si>
  <si>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</si>
  <si>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</si>
  <si>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</si>
  <si>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</si>
  <si>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</si>
  <si>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</si>
  <si>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</si>
  <si>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</si>
  <si>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</si>
  <si>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</si>
  <si>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</si>
  <si>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</si>
  <si>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</si>
  <si>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</si>
  <si>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</si>
  <si>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</si>
  <si>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</si>
  <si>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</si>
  <si>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</si>
  <si>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</si>
  <si>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</si>
  <si>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</si>
  <si>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</si>
  <si>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</si>
  <si>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</si>
  <si>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</si>
  <si>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</si>
  <si>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</si>
  <si>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</si>
  <si>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</si>
  <si>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</si>
  <si>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</si>
  <si>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</si>
  <si>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</si>
  <si>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</si>
  <si>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</si>
  <si>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</si>
  <si>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</si>
  <si>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</si>
  <si>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</si>
  <si>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</si>
  <si>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</si>
  <si>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</si>
  <si>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</si>
  <si>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</si>
  <si>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</si>
  <si>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</si>
  <si>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</si>
  <si>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</si>
  <si>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</si>
  <si>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</si>
  <si>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</si>
  <si>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</si>
  <si>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</si>
  <si>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</si>
  <si>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</si>
  <si>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</si>
  <si>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</si>
  <si>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</si>
  <si>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</si>
  <si>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</si>
  <si>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</si>
  <si>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</si>
  <si>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</si>
  <si>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</si>
  <si>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</si>
  <si>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</si>
  <si>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</si>
  <si>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</si>
  <si>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</si>
  <si>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</si>
  <si>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</si>
  <si>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</si>
  <si>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</si>
  <si>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</si>
  <si>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</si>
  <si>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</si>
  <si>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</si>
  <si>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</si>
  <si>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</si>
  <si>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</si>
  <si>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</si>
  <si>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</si>
  <si>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</si>
  <si>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</si>
  <si>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</si>
  <si>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</si>
  <si>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</si>
  <si>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</si>
  <si>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</si>
  <si>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</si>
  <si>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</si>
  <si>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</si>
  <si>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</si>
  <si>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</si>
  <si>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</si>
  <si>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</si>
  <si>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</si>
  <si>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</si>
  <si>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</si>
  <si>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</si>
  <si>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</si>
  <si>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</si>
  <si>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</si>
  <si>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</si>
  <si>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</si>
  <si>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</si>
  <si>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</si>
  <si>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</si>
  <si>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</si>
  <si>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</si>
  <si>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</si>
  <si>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</si>
  <si>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</si>
  <si>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</si>
  <si>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</si>
  <si>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</si>
  <si>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</si>
  <si>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</si>
  <si>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</si>
  <si>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</si>
  <si>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</si>
  <si>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</si>
  <si>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</si>
  <si>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</si>
  <si>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</si>
  <si>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</si>
  <si>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</si>
  <si>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</si>
  <si>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</si>
  <si>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</si>
  <si>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</si>
  <si>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</si>
  <si>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</si>
  <si>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</si>
  <si>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</si>
  <si>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</si>
  <si>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</si>
  <si>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</si>
  <si>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</si>
  <si>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</si>
  <si>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</si>
  <si>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</si>
  <si>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</si>
  <si>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</si>
  <si>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</si>
  <si>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</si>
  <si>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</si>
  <si>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</si>
  <si>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</si>
  <si>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</si>
  <si>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</si>
  <si>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</si>
  <si>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</si>
  <si>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</si>
  <si>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</si>
  <si>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</si>
  <si>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</si>
  <si>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</si>
  <si>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</si>
  <si>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</si>
  <si>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</si>
  <si>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</si>
  <si>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</si>
  <si>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</si>
  <si>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</si>
  <si>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</si>
  <si>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</si>
  <si>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</si>
  <si>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</si>
  <si>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</si>
  <si>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</si>
  <si>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</si>
  <si>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</si>
  <si>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</si>
  <si>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</si>
  <si>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</si>
  <si>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</si>
  <si>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</si>
  <si>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</si>
  <si>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</si>
  <si>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</si>
  <si>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</si>
  <si>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</si>
  <si>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</si>
  <si>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</si>
  <si>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</si>
  <si>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</si>
  <si>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</si>
  <si>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</si>
  <si>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</si>
  <si>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</si>
  <si>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</si>
  <si>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</si>
  <si>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</si>
  <si>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</si>
  <si>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</si>
  <si>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</si>
  <si>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</si>
  <si>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</si>
  <si>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</si>
  <si>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</si>
  <si>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</si>
  <si>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</si>
  <si>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</si>
  <si>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</si>
  <si>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</si>
  <si>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</si>
  <si>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</si>
  <si>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</si>
  <si>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</si>
  <si>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</si>
  <si>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</si>
  <si>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</si>
  <si>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</si>
  <si>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</si>
  <si>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</si>
  <si>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</si>
  <si>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</si>
  <si>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</si>
  <si>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</si>
  <si>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</si>
  <si>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</si>
  <si>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</si>
  <si>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</si>
  <si>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</si>
  <si>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</si>
  <si>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</si>
  <si>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</si>
  <si>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</si>
  <si>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</si>
  <si>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</si>
  <si>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</si>
  <si>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</si>
  <si>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</si>
  <si>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</si>
  <si>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</si>
  <si>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</si>
  <si>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</si>
  <si>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</si>
  <si>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</si>
  <si>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</si>
  <si>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</si>
  <si>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</si>
  <si>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</si>
  <si>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</si>
  <si>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</si>
  <si>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</si>
  <si>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</si>
  <si>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</si>
  <si>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</si>
  <si>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</si>
  <si>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</si>
  <si>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</si>
  <si>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</si>
  <si>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</si>
  <si>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</si>
  <si>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</si>
  <si>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</si>
  <si>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</si>
  <si>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</si>
  <si>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</si>
  <si>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</si>
  <si>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</si>
  <si>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</si>
  <si>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</si>
  <si>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</si>
  <si>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</si>
  <si>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</si>
  <si>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</si>
  <si>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</si>
  <si>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</si>
  <si>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</si>
  <si>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</si>
  <si>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</si>
  <si>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</si>
  <si>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</si>
  <si>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</si>
  <si>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</si>
  <si>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</si>
  <si>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</si>
  <si>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</si>
  <si>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</si>
  <si>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</si>
  <si>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</si>
  <si>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</si>
  <si>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</si>
  <si>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</si>
  <si>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</si>
  <si>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</si>
  <si>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</si>
  <si>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</si>
  <si>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</si>
  <si>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</si>
  <si>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</si>
  <si>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</si>
  <si>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</si>
  <si>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</si>
  <si>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</si>
  <si>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</si>
  <si>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</si>
  <si>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</si>
  <si>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</si>
  <si>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</si>
  <si>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</si>
  <si>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</si>
  <si>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</si>
  <si>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</si>
  <si>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</si>
  <si>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</si>
  <si>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</si>
  <si>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</si>
  <si>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</si>
  <si>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</si>
  <si>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</si>
  <si>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</si>
  <si>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</si>
  <si>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</si>
  <si>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</si>
  <si>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</si>
  <si>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</si>
  <si>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</si>
  <si>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</si>
  <si>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</si>
  <si>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</si>
  <si>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</si>
  <si>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</si>
  <si>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</si>
  <si>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</si>
  <si>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</si>
  <si>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</si>
  <si>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</si>
  <si>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</si>
  <si>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</si>
  <si>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</si>
  <si>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</si>
  <si>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</si>
  <si>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</si>
  <si>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</si>
  <si>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</si>
  <si>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</si>
  <si>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</si>
  <si>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</si>
  <si>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</si>
  <si>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</si>
  <si>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</si>
  <si>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</si>
  <si>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</si>
  <si>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</si>
  <si>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</si>
  <si>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</si>
  <si>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</si>
  <si>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</si>
  <si>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</si>
  <si>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</si>
  <si>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</si>
  <si>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</si>
  <si>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</si>
  <si>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</si>
  <si>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</si>
  <si>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</si>
  <si>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</si>
  <si>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</si>
  <si>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</si>
  <si>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</si>
  <si>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</si>
  <si>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</si>
  <si>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</si>
  <si>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</si>
  <si>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</si>
  <si>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</si>
  <si>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</si>
  <si>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</si>
  <si>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</si>
  <si>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</si>
  <si>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</si>
  <si>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</si>
  <si>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</si>
  <si>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</si>
  <si>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</si>
  <si>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</si>
  <si>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</si>
  <si>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</si>
  <si>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</si>
  <si>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</si>
  <si>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</si>
  <si>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</si>
  <si>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</si>
  <si>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</si>
  <si>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</si>
  <si>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</si>
  <si>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</si>
  <si>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</si>
  <si>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</si>
  <si>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</si>
  <si>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</si>
  <si>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</si>
  <si>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</si>
  <si>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</si>
  <si>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</si>
  <si>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</si>
  <si>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</si>
  <si>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</si>
  <si>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</si>
  <si>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</si>
  <si>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</si>
  <si>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</si>
  <si>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</si>
  <si>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</si>
  <si>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</si>
  <si>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</si>
  <si>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</si>
  <si>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</si>
  <si>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</si>
  <si>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</si>
  <si>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</si>
  <si>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</si>
  <si>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</si>
  <si>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</si>
  <si>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</si>
  <si>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</si>
  <si>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</si>
  <si>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</si>
  <si>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</si>
  <si>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</si>
  <si>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</si>
  <si>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</si>
  <si>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</si>
  <si>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</si>
  <si>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</si>
  <si>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</si>
  <si>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</si>
  <si>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</si>
  <si>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</si>
  <si>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</si>
  <si>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</si>
  <si>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</si>
  <si>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</si>
  <si>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</si>
  <si>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</si>
  <si>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</si>
  <si>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</si>
  <si>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</si>
  <si>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</si>
  <si>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</si>
  <si>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</si>
  <si>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</si>
  <si>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</si>
  <si>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</si>
  <si>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</si>
  <si>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</si>
  <si>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</si>
  <si>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</si>
  <si>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</si>
  <si>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</si>
  <si>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</si>
  <si>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</si>
  <si>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</si>
  <si>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</si>
  <si>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</si>
  <si>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</si>
  <si>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</si>
  <si>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</si>
  <si>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</si>
  <si>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</si>
  <si>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</si>
  <si>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</si>
  <si>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</si>
  <si>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</si>
  <si>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</si>
  <si>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</si>
  <si>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</si>
  <si>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</si>
  <si>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</si>
  <si>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</si>
  <si>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</si>
  <si>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</si>
  <si>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</si>
  <si>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</si>
  <si>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</si>
  <si>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</si>
  <si>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</si>
  <si>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</si>
  <si>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</si>
  <si>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</si>
  <si>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</si>
  <si>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</si>
  <si>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</si>
  <si>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</si>
  <si>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</si>
  <si>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</si>
  <si>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</si>
  <si>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</si>
  <si>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</si>
  <si>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</si>
  <si>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</si>
  <si>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</si>
  <si>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</si>
  <si>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</si>
  <si>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</si>
  <si>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</si>
  <si>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</si>
  <si>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</si>
  <si>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</si>
  <si>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</si>
  <si>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</si>
  <si>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</si>
  <si>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</si>
  <si>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</si>
  <si>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</si>
  <si>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</si>
  <si>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</si>
  <si>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</si>
  <si>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</si>
  <si>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</si>
  <si>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</si>
  <si>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</si>
  <si>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</si>
  <si>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</si>
  <si>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</si>
  <si>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</si>
  <si>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</si>
  <si>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</si>
  <si>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</si>
  <si>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</si>
  <si>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</si>
  <si>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</si>
  <si>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</si>
  <si>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</si>
  <si>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</si>
  <si>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</si>
  <si>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</si>
  <si>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</si>
  <si>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</si>
  <si>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</si>
  <si>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</si>
  <si>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</si>
  <si>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</si>
  <si>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</si>
  <si>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</si>
  <si>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</si>
  <si>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</si>
  <si>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</si>
  <si>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</si>
  <si>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</si>
  <si>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</si>
  <si>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</si>
  <si>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</si>
  <si>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</si>
  <si>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</si>
  <si>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</si>
  <si>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</si>
  <si>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</si>
  <si>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</si>
  <si>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</si>
  <si>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</si>
  <si>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</si>
  <si>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</si>
  <si>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</si>
  <si>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</si>
  <si>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</si>
  <si>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</si>
  <si>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</si>
  <si>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</si>
  <si>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</si>
  <si>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</si>
  <si>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</si>
  <si>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</si>
  <si>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</si>
  <si>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</si>
  <si>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</si>
  <si>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</si>
  <si>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</si>
  <si>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</si>
  <si>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</si>
  <si>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</si>
  <si>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</si>
  <si>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</si>
  <si>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</si>
  <si>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</si>
  <si>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</si>
  <si>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</si>
  <si>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</si>
  <si>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</si>
  <si>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</si>
  <si>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</si>
  <si>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</si>
  <si>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</si>
  <si>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</si>
  <si>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</si>
  <si>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</si>
  <si>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</si>
  <si>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</si>
  <si>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</si>
  <si>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</si>
  <si>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</si>
  <si>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</si>
  <si>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</si>
  <si>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</si>
  <si>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</si>
  <si>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</si>
  <si>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</si>
  <si>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</si>
  <si>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</si>
  <si>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</si>
  <si>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</si>
  <si>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</si>
  <si>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</si>
  <si>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</si>
  <si>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</si>
  <si>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</si>
  <si>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</si>
  <si>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</si>
  <si>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</si>
  <si>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</si>
  <si>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</si>
  <si>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</si>
  <si>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</si>
  <si>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</si>
  <si>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</si>
  <si>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</si>
  <si>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</si>
  <si>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</si>
  <si>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</si>
  <si>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</si>
  <si>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</si>
  <si>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</si>
  <si>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</si>
  <si>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</si>
  <si>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</si>
  <si>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</si>
  <si>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</si>
  <si>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</si>
  <si>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</si>
  <si>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</si>
  <si>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</si>
  <si>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</si>
  <si>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</si>
  <si>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</si>
  <si>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</si>
  <si>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</si>
  <si>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</si>
  <si>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</si>
  <si>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</si>
  <si>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</si>
  <si>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</si>
  <si>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</si>
  <si>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</si>
  <si>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</si>
  <si>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</si>
  <si>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</si>
  <si>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</si>
  <si>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</si>
  <si>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</si>
  <si>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</si>
  <si>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</si>
  <si>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</si>
  <si>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</si>
  <si>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</si>
  <si>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</si>
  <si>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</si>
  <si>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</si>
  <si>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</si>
  <si>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</si>
  <si>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</si>
  <si>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</si>
  <si>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</si>
  <si>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</si>
  <si>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</si>
  <si>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</si>
  <si>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</si>
  <si>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</si>
  <si>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</si>
  <si>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</si>
  <si>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</si>
  <si>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</si>
  <si>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</si>
  <si>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</si>
  <si>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</si>
  <si>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</si>
  <si>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</si>
  <si>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</si>
  <si>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</si>
  <si>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</si>
  <si>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</si>
  <si>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</si>
  <si>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</si>
  <si>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</si>
  <si>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</si>
  <si>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</si>
  <si>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</si>
  <si>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</si>
  <si>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</si>
  <si>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</si>
  <si>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</si>
  <si>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</si>
  <si>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</si>
  <si>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</si>
  <si>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</si>
  <si>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</si>
  <si>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</si>
  <si>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</si>
  <si>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</si>
  <si>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</si>
  <si>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</si>
  <si>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</si>
  <si>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</si>
  <si>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</si>
  <si>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</si>
  <si>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</si>
  <si>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</si>
  <si>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</si>
  <si>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</si>
  <si>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</si>
  <si>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</si>
  <si>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</si>
  <si>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</si>
  <si>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</si>
  <si>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</si>
  <si>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</si>
  <si>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</si>
  <si>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</si>
  <si>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</si>
  <si>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</si>
  <si>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</si>
  <si>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</si>
  <si>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</si>
  <si>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</si>
  <si>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</si>
  <si>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</si>
  <si>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</si>
  <si>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</si>
  <si>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</si>
  <si>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</si>
  <si>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</si>
  <si>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</si>
  <si>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</si>
  <si>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</si>
  <si>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</si>
  <si>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</si>
  <si>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</si>
  <si>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</si>
  <si>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</si>
  <si>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</si>
  <si>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</si>
  <si>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</si>
  <si>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</si>
  <si>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</si>
  <si>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</si>
  <si>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</si>
  <si>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</si>
  <si>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</si>
  <si>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</si>
  <si>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</si>
  <si>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</si>
  <si>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</si>
  <si>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</si>
  <si>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</si>
  <si>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</si>
  <si>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</si>
  <si>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</si>
  <si>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</si>
  <si>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</si>
  <si>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</si>
  <si>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</si>
  <si>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</si>
  <si>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</si>
  <si>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</si>
  <si>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</si>
  <si>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</si>
  <si>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</si>
  <si>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</si>
  <si>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</si>
  <si>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</si>
  <si>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</si>
  <si>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</si>
  <si>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</si>
  <si>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</si>
  <si>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</si>
  <si>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</si>
  <si>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</si>
  <si>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</si>
  <si>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</si>
  <si>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</si>
  <si>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</si>
  <si>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</si>
  <si>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</si>
  <si>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</si>
  <si>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</si>
  <si>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</si>
  <si>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</si>
  <si>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</si>
  <si>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</si>
  <si>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</si>
  <si>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</si>
  <si>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</si>
  <si>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</si>
  <si>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</si>
  <si>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</si>
  <si>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</si>
  <si>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</si>
  <si>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</si>
  <si>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</si>
  <si>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</si>
  <si>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</si>
  <si>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</si>
  <si>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</si>
  <si>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</si>
  <si>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</si>
  <si>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</si>
  <si>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</si>
  <si>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</si>
  <si>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</si>
  <si>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</si>
  <si>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</si>
  <si>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</si>
  <si>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</si>
  <si>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</si>
  <si>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</si>
  <si>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</si>
  <si>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</si>
  <si>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</si>
  <si>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</si>
  <si>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</si>
  <si>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</si>
  <si>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</si>
  <si>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</si>
  <si>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</si>
  <si>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</si>
  <si>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</si>
  <si>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</si>
  <si>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</si>
  <si>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</si>
  <si>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</si>
  <si>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</si>
  <si>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</si>
  <si>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</si>
  <si>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</si>
  <si>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</si>
  <si>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</si>
  <si>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</si>
  <si>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</si>
  <si>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</si>
  <si>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</si>
  <si>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</si>
  <si>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</si>
  <si>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</si>
  <si>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</si>
  <si>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</si>
  <si>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</si>
  <si>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</si>
  <si>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</si>
  <si>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</si>
  <si>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</si>
  <si>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</si>
  <si>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</si>
  <si>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</si>
  <si>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</si>
  <si>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</si>
  <si>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</si>
  <si>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</si>
  <si>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</si>
  <si>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</si>
  <si>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</si>
  <si>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</si>
  <si>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</si>
  <si>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</si>
  <si>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</si>
  <si>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</si>
  <si>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</si>
  <si>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</si>
  <si>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</si>
  <si>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</si>
  <si>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</si>
  <si>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</si>
  <si>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</si>
  <si>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</si>
  <si>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</si>
  <si>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</si>
  <si>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</si>
  <si>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</si>
  <si>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</si>
  <si>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</si>
  <si>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</si>
  <si>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</si>
  <si>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</si>
  <si>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</si>
  <si>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</si>
  <si>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</si>
  <si>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</si>
  <si>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</si>
  <si>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</si>
  <si>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</si>
  <si>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</si>
  <si>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</si>
  <si>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</si>
  <si>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</si>
  <si>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</si>
  <si>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</si>
  <si>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</si>
  <si>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</si>
  <si>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</si>
  <si>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</si>
  <si>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</si>
  <si>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</si>
  <si>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</si>
  <si>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</si>
  <si>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</si>
  <si>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</si>
  <si>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</si>
  <si>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</si>
  <si>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</si>
  <si>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</si>
  <si>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</si>
  <si>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</si>
  <si>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</si>
  <si>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</si>
  <si>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</si>
  <si>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</si>
  <si>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</si>
  <si>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</si>
  <si>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</si>
  <si>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</si>
  <si>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</si>
  <si>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</si>
  <si>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</si>
  <si>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</si>
  <si>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</si>
  <si>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</si>
  <si>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</si>
  <si>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</si>
  <si>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</si>
  <si>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</si>
  <si>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</si>
  <si>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</si>
  <si>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</si>
  <si>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</si>
  <si>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</si>
  <si>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</si>
  <si>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</si>
  <si>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</si>
  <si>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</si>
  <si>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</si>
  <si>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</si>
  <si>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</si>
  <si>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</si>
  <si>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</si>
  <si>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</si>
  <si>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</si>
  <si>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</si>
  <si>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</si>
  <si>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</si>
  <si>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</si>
  <si>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</si>
  <si>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</si>
  <si>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</si>
  <si>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</si>
  <si>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</si>
  <si>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</si>
  <si>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</si>
  <si>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</si>
  <si>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</si>
  <si>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</si>
  <si>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</si>
  <si>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</si>
  <si>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</si>
  <si>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</si>
  <si>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</si>
  <si>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</si>
  <si>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</si>
  <si>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</si>
  <si>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</si>
  <si>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</si>
  <si>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</si>
  <si>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</si>
  <si>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</si>
  <si>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</si>
  <si>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</si>
  <si>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</si>
  <si>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</si>
  <si>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</si>
  <si>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</si>
  <si>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</si>
  <si>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</si>
  <si>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</si>
  <si>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</si>
  <si>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</si>
  <si>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</si>
  <si>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</si>
  <si>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</si>
  <si>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</si>
  <si>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</si>
  <si>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</si>
  <si>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</si>
  <si>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</si>
  <si>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</si>
  <si>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</si>
  <si>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</si>
  <si>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</si>
  <si>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</si>
  <si>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</si>
  <si>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</si>
  <si>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</si>
  <si>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</si>
  <si>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</si>
  <si>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</si>
  <si>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</si>
  <si>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</si>
  <si>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</si>
  <si>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</si>
  <si>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</si>
  <si>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</si>
  <si>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</si>
  <si>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</si>
  <si>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</si>
  <si>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</si>
  <si>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</si>
  <si>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</si>
  <si>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</si>
  <si>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</si>
  <si>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</si>
  <si>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</si>
  <si>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</si>
  <si>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</si>
  <si>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</si>
  <si>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</si>
  <si>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</si>
  <si>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</si>
  <si>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</si>
  <si>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</si>
  <si>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</si>
  <si>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</si>
  <si>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</si>
  <si>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</si>
  <si>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</si>
  <si>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</si>
  <si>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</si>
  <si>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</si>
  <si>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</si>
  <si>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</si>
  <si>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</si>
  <si>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</si>
  <si>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</si>
  <si>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</si>
  <si>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</si>
  <si>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</si>
  <si>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</si>
  <si>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</si>
  <si>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</si>
  <si>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</si>
  <si>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</si>
  <si>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</si>
  <si>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</si>
  <si>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</si>
  <si>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</si>
  <si>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</si>
  <si>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</si>
  <si>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</si>
  <si>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</si>
  <si>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</si>
  <si>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</si>
  <si>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</si>
  <si>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</si>
  <si>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</si>
  <si>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</si>
  <si>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</si>
  <si>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</si>
  <si>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</si>
  <si>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</si>
  <si>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</si>
  <si>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</si>
  <si>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</si>
  <si>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</si>
  <si>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</si>
  <si>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</si>
  <si>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</si>
  <si>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</si>
  <si>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</si>
  <si>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</si>
  <si>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</si>
  <si>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</si>
  <si>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</si>
  <si>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</si>
  <si>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</si>
  <si>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</si>
  <si>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</si>
  <si>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</si>
  <si>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</si>
  <si>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</si>
  <si>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</si>
  <si>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</si>
  <si>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</si>
  <si>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</si>
  <si>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</si>
  <si>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</si>
  <si>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</si>
  <si>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</si>
  <si>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</si>
  <si>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</si>
  <si>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</si>
  <si>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</si>
  <si>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</si>
  <si>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</si>
  <si>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</si>
  <si>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</si>
  <si>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</si>
  <si>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</si>
  <si>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</si>
  <si>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</si>
  <si>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</si>
  <si>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</si>
  <si>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</si>
  <si>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</si>
  <si>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</si>
  <si>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</si>
  <si>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</si>
  <si>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</si>
  <si>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</si>
  <si>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</si>
  <si>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</si>
  <si>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</si>
  <si>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</si>
  <si>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</si>
  <si>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</si>
  <si>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</si>
  <si>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</si>
  <si>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</si>
  <si>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</si>
  <si>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</si>
  <si>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</si>
  <si>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</si>
  <si>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</si>
  <si>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</si>
  <si>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</si>
  <si>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</si>
  <si>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</si>
  <si>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</si>
  <si>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</si>
  <si>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</si>
  <si>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</si>
  <si>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</si>
  <si>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</si>
  <si>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</si>
  <si>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</si>
  <si>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</si>
  <si>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</si>
  <si>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</si>
  <si>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</si>
  <si>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</si>
  <si>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</si>
  <si>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</si>
  <si>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</si>
  <si>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</si>
  <si>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</si>
  <si>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</si>
  <si>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</si>
  <si>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</si>
  <si>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</si>
  <si>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</si>
  <si>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</si>
  <si>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</si>
  <si>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</si>
  <si>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</si>
  <si>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</si>
  <si>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</si>
  <si>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</si>
  <si>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</si>
  <si>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</si>
  <si>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</si>
  <si>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</si>
  <si>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</si>
  <si>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</si>
  <si>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</si>
  <si>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</si>
  <si>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</si>
  <si>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</si>
  <si>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</si>
  <si>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</si>
  <si>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</si>
  <si>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</si>
  <si>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</si>
  <si>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</si>
  <si>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</si>
  <si>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</si>
  <si>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</si>
  <si>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</si>
  <si>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</si>
  <si>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</si>
  <si>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</si>
  <si>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</si>
  <si>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</si>
  <si>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</si>
  <si>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</si>
  <si>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</si>
  <si>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</si>
  <si>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</si>
  <si>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</si>
  <si>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</si>
  <si>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</si>
  <si>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</si>
  <si>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</si>
  <si>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</si>
  <si>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</si>
  <si>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</si>
  <si>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</si>
  <si>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</si>
  <si>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</si>
  <si>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</si>
  <si>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</si>
  <si>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</si>
  <si>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</si>
  <si>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</si>
  <si>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</si>
  <si>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</si>
  <si>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</si>
  <si>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</si>
  <si>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</si>
  <si>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</si>
  <si>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</si>
  <si>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</si>
  <si>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</si>
  <si>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</si>
  <si>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</si>
  <si>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</si>
  <si>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</si>
  <si>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</si>
  <si>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</si>
  <si>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</si>
  <si>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</si>
  <si>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</si>
  <si>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</si>
  <si>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</si>
  <si>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</si>
  <si>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</si>
  <si>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</si>
  <si>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</si>
  <si>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</si>
  <si>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</si>
  <si>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</si>
  <si>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</si>
  <si>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</si>
  <si>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</si>
  <si>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</si>
  <si>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</si>
  <si>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</si>
  <si>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</si>
  <si>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</si>
  <si>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</si>
  <si>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</si>
  <si>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</si>
  <si>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</si>
  <si>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</si>
  <si>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</si>
  <si>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</si>
  <si>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</si>
  <si>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</si>
  <si>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</si>
  <si>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</si>
  <si>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</si>
  <si>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</si>
  <si>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</si>
  <si>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</si>
  <si>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</si>
  <si>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</si>
  <si>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</si>
  <si>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</si>
  <si>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</si>
  <si>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</si>
  <si>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</si>
  <si>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</si>
  <si>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</si>
  <si>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</si>
  <si>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</si>
  <si>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</si>
  <si>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</si>
  <si>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</si>
  <si>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</si>
  <si>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</si>
  <si>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</si>
  <si>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</si>
  <si>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</si>
  <si>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</si>
  <si>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</si>
  <si>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</si>
  <si>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</si>
  <si>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</si>
  <si>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</si>
  <si>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</si>
  <si>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</si>
  <si>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</si>
  <si>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</si>
  <si>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</si>
  <si>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</si>
  <si>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</si>
  <si>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</si>
  <si>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</si>
  <si>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</si>
  <si>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</si>
  <si>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</si>
  <si>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</si>
  <si>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</si>
  <si>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</si>
  <si>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</si>
  <si>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</si>
  <si>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</si>
  <si>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</si>
  <si>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</si>
  <si>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</si>
  <si>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</si>
  <si>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</si>
  <si>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</si>
  <si>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</si>
  <si>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</si>
  <si>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</si>
  <si>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</si>
  <si>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</si>
  <si>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</si>
  <si>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</si>
  <si>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</si>
  <si>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</si>
  <si>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</si>
  <si>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</si>
  <si>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</si>
  <si>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</si>
  <si>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</si>
  <si>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</si>
  <si>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</si>
  <si>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</si>
  <si>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</si>
  <si>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</si>
  <si>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</si>
  <si>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</si>
  <si>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</si>
  <si>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</si>
  <si>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</si>
  <si>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</si>
  <si>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</si>
  <si>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</si>
  <si>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</si>
  <si>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</si>
  <si>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</si>
  <si>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</si>
  <si>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</si>
  <si>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</si>
  <si>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</si>
  <si>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</si>
  <si>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</si>
  <si>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</si>
  <si>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</si>
  <si>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</si>
  <si>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</si>
  <si>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</si>
  <si>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</si>
  <si>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</si>
  <si>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</si>
  <si>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</si>
  <si>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</si>
  <si>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</si>
  <si>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</si>
  <si>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</si>
  <si>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</si>
  <si>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</si>
  <si>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</si>
  <si>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</si>
  <si>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</si>
  <si>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</si>
  <si>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</si>
  <si>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</si>
  <si>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</si>
  <si>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</si>
  <si>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</si>
  <si>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</si>
  <si>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</si>
  <si>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</si>
  <si>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</si>
  <si>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</si>
  <si>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</si>
  <si>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</si>
  <si>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</si>
  <si>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</si>
  <si>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</si>
  <si>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</si>
  <si>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</si>
  <si>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</si>
  <si>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</si>
  <si>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</si>
  <si>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</si>
  <si>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</si>
  <si>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</si>
  <si>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</si>
  <si>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</si>
  <si>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</si>
  <si>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</si>
  <si>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</si>
  <si>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</si>
  <si>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</si>
  <si>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</si>
  <si>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</si>
  <si>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</si>
  <si>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</si>
  <si>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</si>
  <si>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</si>
  <si>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</si>
  <si>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</si>
  <si>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</si>
  <si>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</si>
  <si>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</si>
  <si>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</si>
  <si>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</si>
  <si>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</si>
  <si>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</si>
  <si>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</si>
  <si>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</si>
  <si>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</si>
  <si>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</si>
  <si>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</si>
  <si>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</si>
  <si>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</si>
  <si>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</si>
  <si>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</si>
  <si>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</si>
  <si>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</si>
  <si>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</si>
  <si>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</si>
  <si>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</si>
  <si>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</si>
  <si>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</si>
  <si>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</si>
  <si>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</si>
  <si>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</si>
  <si>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</si>
  <si>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</si>
  <si>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</si>
  <si>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</si>
  <si>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</si>
  <si>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</si>
  <si>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</si>
  <si>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</si>
  <si>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</si>
  <si>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</si>
  <si>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</si>
  <si>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</si>
  <si>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</si>
  <si>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</si>
  <si>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</si>
  <si>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</si>
  <si>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</si>
  <si>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</si>
  <si>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</si>
  <si>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</si>
  <si>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</si>
  <si>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</si>
  <si>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</si>
  <si>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</si>
  <si>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</si>
  <si>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</si>
  <si>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</si>
  <si>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</si>
  <si>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</si>
  <si>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</si>
  <si>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</si>
  <si>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</si>
  <si>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</si>
  <si>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</si>
  <si>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</si>
  <si>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</si>
  <si>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</si>
  <si>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</si>
  <si>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</si>
  <si>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</si>
  <si>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</si>
  <si>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</si>
  <si>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</si>
  <si>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</si>
  <si>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</si>
  <si>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</si>
  <si>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</si>
  <si>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</si>
  <si>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</si>
  <si>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</si>
  <si>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</si>
  <si>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</si>
  <si>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</si>
  <si>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</si>
  <si>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</si>
  <si>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</si>
  <si>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</si>
  <si>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</si>
  <si>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</si>
  <si>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</si>
  <si>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</si>
  <si>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</si>
  <si>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</si>
  <si>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</si>
  <si>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</si>
  <si>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</si>
  <si>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</si>
  <si>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</si>
  <si>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</si>
  <si>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</si>
  <si>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</si>
  <si>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</si>
  <si>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</si>
  <si>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</si>
  <si>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</si>
  <si>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</si>
  <si>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</si>
  <si>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</si>
  <si>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</si>
  <si>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</si>
  <si>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</si>
  <si>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</si>
  <si>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</si>
  <si>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</si>
  <si>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</si>
  <si>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</si>
  <si>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</si>
  <si>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</si>
  <si>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</si>
  <si>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</si>
  <si>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</si>
  <si>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</si>
  <si>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</si>
  <si>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</si>
  <si>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</si>
  <si>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</si>
  <si>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</si>
  <si>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</si>
  <si>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</si>
  <si>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</si>
  <si>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</si>
  <si>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</si>
  <si>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</si>
  <si>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</si>
  <si>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</si>
  <si>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</si>
  <si>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</si>
  <si>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</si>
  <si>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</si>
  <si>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</si>
  <si>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</si>
  <si>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</si>
  <si>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</si>
  <si>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</si>
  <si>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</si>
  <si>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</si>
  <si>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</si>
  <si>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</si>
  <si>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</si>
  <si>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</si>
  <si>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</si>
  <si>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</si>
  <si>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</si>
  <si>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</si>
  <si>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</si>
  <si>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</si>
  <si>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</si>
  <si>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</si>
  <si>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</si>
  <si>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</si>
  <si>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</si>
  <si>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</si>
  <si>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</si>
  <si>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</si>
  <si>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</si>
  <si>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</si>
  <si>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</si>
  <si>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</si>
  <si>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</si>
  <si>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</si>
  <si>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</si>
  <si>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</si>
  <si>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</si>
  <si>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</si>
  <si>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</si>
  <si>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</si>
  <si>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</si>
  <si>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</si>
  <si>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</si>
  <si>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</si>
  <si>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</si>
  <si>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</si>
  <si>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</si>
  <si>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</si>
  <si>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</si>
  <si>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</si>
  <si>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</si>
  <si>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</si>
  <si>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</si>
  <si>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</si>
  <si>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</si>
  <si>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</si>
  <si>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</si>
  <si>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</si>
  <si>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</si>
  <si>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</si>
  <si>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</si>
  <si>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</si>
  <si>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</si>
  <si>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</si>
  <si>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</si>
  <si>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</si>
  <si>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</si>
  <si>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</si>
  <si>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</si>
  <si>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</si>
  <si>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</si>
  <si>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</si>
  <si>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</si>
  <si>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</si>
  <si>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</si>
  <si>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</si>
  <si>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</si>
  <si>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</si>
  <si>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</si>
  <si>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</si>
  <si>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</si>
  <si>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</si>
  <si>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</si>
  <si>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</si>
  <si>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</si>
  <si>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</si>
  <si>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</si>
  <si>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</si>
  <si>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</si>
  <si>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</si>
  <si>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</si>
  <si>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</si>
  <si>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</si>
  <si>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</si>
  <si>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</si>
  <si>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</si>
  <si>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</si>
  <si>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</si>
  <si>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</si>
  <si>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</si>
  <si>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</si>
  <si>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</si>
  <si>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</si>
  <si>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</si>
  <si>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</si>
  <si>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</si>
  <si>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</si>
  <si>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</si>
  <si>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</si>
  <si>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</si>
  <si>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</si>
  <si>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</si>
  <si>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</si>
  <si>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</si>
  <si>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</si>
  <si>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</si>
  <si>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</si>
  <si>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</si>
  <si>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</si>
  <si>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</si>
  <si>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</si>
  <si>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</si>
  <si>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</si>
  <si>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</si>
  <si>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</si>
  <si>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</si>
  <si>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</si>
  <si>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</si>
  <si>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</si>
  <si>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</si>
  <si>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</si>
  <si>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</si>
  <si>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</si>
  <si>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</si>
  <si>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</si>
  <si>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</si>
  <si>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</si>
  <si>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</si>
  <si>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</si>
  <si>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</si>
  <si>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</si>
  <si>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</si>
  <si>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</si>
  <si>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</si>
  <si>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</si>
  <si>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</si>
  <si>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</si>
  <si>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</si>
  <si>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</si>
  <si>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</si>
  <si>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</si>
  <si>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</si>
  <si>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</si>
  <si>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</si>
  <si>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</si>
  <si>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</si>
  <si>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</si>
  <si>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</si>
  <si>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</si>
  <si>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</si>
  <si>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</si>
  <si>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</si>
  <si>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</si>
  <si>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</si>
  <si>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</si>
  <si>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</si>
  <si>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</si>
  <si>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</si>
  <si>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</si>
  <si>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</si>
  <si>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</si>
  <si>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</si>
  <si>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</si>
  <si>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</si>
  <si>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</si>
  <si>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</si>
  <si>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</si>
  <si>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</si>
  <si>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</si>
  <si>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</si>
  <si>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</si>
  <si>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</si>
  <si>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</si>
  <si>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</si>
  <si>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</si>
  <si>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</si>
  <si>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</si>
  <si>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</si>
  <si>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</si>
  <si>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</si>
  <si>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</si>
  <si>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</si>
  <si>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</si>
  <si>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</si>
  <si>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</si>
  <si>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</si>
  <si>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</si>
  <si>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</si>
  <si>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</si>
  <si>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</si>
  <si>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</si>
  <si>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</si>
  <si>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</si>
  <si>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</si>
  <si>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</si>
  <si>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</si>
  <si>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</si>
  <si>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</si>
  <si>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</si>
  <si>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</si>
  <si>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</si>
  <si>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</si>
  <si>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</si>
  <si>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</si>
  <si>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</si>
  <si>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</si>
  <si>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</si>
  <si>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</si>
  <si>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</si>
  <si>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</si>
  <si>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</si>
  <si>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</si>
  <si>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</si>
  <si>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</si>
  <si>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</si>
  <si>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</si>
  <si>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</si>
  <si>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</si>
  <si>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</si>
  <si>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</si>
  <si>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</si>
  <si>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</si>
  <si>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</si>
  <si>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</si>
  <si>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</si>
  <si>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</si>
  <si>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</si>
  <si>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</si>
  <si>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</si>
  <si>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</si>
  <si>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</si>
  <si>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</si>
  <si>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</si>
  <si>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</si>
  <si>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</si>
  <si>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</si>
  <si>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</si>
  <si>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</si>
  <si>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</si>
  <si>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</si>
  <si>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</si>
  <si>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</si>
  <si>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</si>
  <si>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</si>
  <si>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</si>
  <si>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</si>
  <si>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</si>
  <si>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</si>
  <si>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</si>
  <si>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</si>
  <si>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</si>
  <si>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</si>
  <si>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</si>
  <si>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</si>
  <si>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</si>
  <si>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</si>
  <si>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</si>
  <si>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</si>
  <si>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</si>
  <si>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</si>
  <si>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</si>
  <si>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</si>
  <si>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</si>
  <si>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</si>
  <si>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</si>
  <si>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</si>
  <si>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</si>
  <si>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</si>
  <si>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</si>
  <si>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</si>
  <si>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</si>
  <si>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</si>
  <si>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</si>
  <si>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</si>
  <si>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</si>
  <si>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</si>
  <si>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</si>
  <si>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</si>
  <si>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</si>
  <si>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</si>
  <si>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</si>
  <si>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</si>
  <si>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</si>
  <si>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</si>
  <si>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</si>
  <si>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</si>
  <si>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</si>
  <si>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</si>
  <si>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</si>
  <si>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</si>
  <si>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</si>
  <si>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</si>
  <si>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</si>
  <si>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</si>
  <si>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</si>
  <si>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</si>
  <si>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</si>
  <si>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</si>
  <si>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</si>
  <si>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</si>
  <si>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</si>
  <si>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</si>
  <si>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</si>
  <si>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</si>
  <si>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</si>
  <si>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</si>
  <si>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</si>
  <si>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</si>
  <si>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</si>
  <si>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</si>
  <si>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</si>
  <si>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</si>
  <si>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</si>
  <si>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</si>
  <si>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</si>
  <si>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</si>
  <si>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</si>
  <si>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</si>
  <si>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</si>
  <si>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</si>
  <si>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</si>
  <si>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</si>
  <si>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</si>
  <si>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</si>
  <si>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</si>
  <si>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</si>
  <si>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</si>
  <si>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</si>
  <si>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</si>
  <si>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</si>
  <si>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</si>
  <si>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</si>
  <si>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</si>
  <si>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</si>
  <si>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</si>
  <si>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</si>
  <si>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</si>
  <si>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</si>
  <si>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</si>
  <si>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</si>
  <si>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</si>
  <si>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</si>
  <si>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</si>
  <si>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</si>
  <si>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</si>
  <si>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</si>
  <si>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</si>
  <si>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</si>
  <si>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</si>
  <si>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</si>
  <si>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</si>
  <si>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</si>
  <si>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</si>
  <si>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</si>
  <si>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</si>
  <si>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</si>
  <si>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</si>
  <si>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</si>
  <si>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</si>
  <si>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</si>
  <si>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</si>
  <si>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</si>
  <si>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</si>
  <si>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</si>
  <si>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</si>
  <si>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</si>
  <si>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</si>
  <si>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</si>
  <si>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</si>
  <si>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</si>
  <si>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</si>
  <si>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</si>
  <si>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</si>
  <si>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</si>
  <si>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</si>
  <si>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</si>
  <si>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</si>
  <si>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</si>
  <si>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</si>
  <si>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</si>
  <si>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</si>
  <si>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</si>
  <si>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</si>
  <si>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</si>
  <si>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</si>
  <si>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</si>
  <si>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</si>
  <si>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</si>
  <si>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</si>
  <si>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</si>
  <si>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</si>
  <si>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</si>
  <si>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</si>
  <si>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</si>
  <si>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</si>
  <si>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</si>
  <si>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</si>
  <si>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</si>
  <si>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</si>
  <si>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</si>
  <si>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</si>
  <si>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</si>
  <si>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</si>
  <si>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</si>
  <si>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</si>
  <si>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</si>
  <si>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</si>
  <si>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</si>
  <si>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</si>
  <si>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</si>
  <si>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</si>
  <si>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</si>
  <si>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</si>
  <si>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</si>
  <si>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</si>
  <si>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</si>
  <si>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</si>
  <si>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</si>
  <si>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</si>
  <si>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</si>
  <si>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</si>
  <si>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</si>
  <si>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</si>
  <si>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</si>
  <si>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</si>
  <si>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</si>
  <si>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</si>
  <si>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</si>
  <si>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</si>
  <si>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</si>
  <si>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</si>
  <si>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</si>
  <si>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</si>
  <si>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</si>
  <si>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</si>
  <si>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</si>
  <si>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</si>
  <si>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</si>
  <si>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</si>
  <si>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</si>
  <si>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</si>
  <si>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</si>
  <si>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</si>
  <si>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</si>
  <si>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</si>
  <si>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</si>
  <si>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</si>
  <si>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</si>
  <si>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</si>
  <si>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</si>
  <si>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</si>
  <si>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</si>
  <si>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</si>
  <si>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</si>
  <si>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</si>
  <si>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</si>
  <si>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</si>
  <si>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</si>
  <si>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</si>
  <si>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</si>
  <si>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</si>
  <si>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</si>
  <si>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</si>
  <si>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</si>
  <si>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</si>
  <si>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</si>
  <si>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</si>
  <si>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</si>
  <si>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</si>
  <si>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</si>
  <si>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</si>
  <si>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</si>
  <si>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</si>
  <si>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</si>
  <si>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</si>
  <si>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</si>
  <si>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</si>
  <si>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</si>
  <si>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</si>
  <si>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</si>
  <si>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</si>
  <si>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</si>
  <si>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</si>
  <si>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</si>
  <si>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</si>
  <si>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</si>
  <si>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</si>
  <si>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</si>
  <si>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</si>
  <si>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</si>
  <si>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</si>
  <si>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</si>
  <si>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</si>
  <si>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</si>
  <si>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</si>
  <si>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</si>
  <si>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</si>
  <si>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</si>
  <si>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</si>
  <si>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</si>
  <si>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</si>
  <si>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</si>
  <si>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</si>
  <si>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</si>
  <si>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</si>
  <si>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</si>
  <si>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</si>
  <si>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</si>
  <si>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</si>
  <si>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</si>
  <si>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</si>
  <si>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</si>
  <si>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</si>
  <si>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</si>
  <si>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</si>
  <si>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</si>
  <si>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</si>
  <si>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</si>
  <si>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</si>
  <si>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</si>
  <si>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</si>
  <si>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</si>
  <si>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</si>
  <si>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</si>
  <si>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</si>
  <si>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</si>
  <si>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</si>
  <si>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</si>
  <si>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</si>
  <si>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</si>
  <si>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</si>
  <si>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</si>
  <si>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</si>
  <si>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</si>
  <si>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</si>
  <si>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</si>
  <si>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</si>
  <si>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</si>
  <si>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</si>
  <si>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</si>
  <si>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</si>
  <si>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</si>
  <si>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</si>
  <si>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</si>
  <si>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</si>
  <si>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</si>
  <si>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</si>
  <si>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</si>
  <si>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</si>
  <si>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</si>
  <si>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</si>
  <si>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</si>
  <si>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</si>
  <si>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</si>
  <si>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</si>
  <si>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</si>
  <si>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</si>
  <si>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</si>
  <si>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</si>
  <si>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</si>
  <si>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</si>
  <si>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</si>
  <si>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</si>
  <si>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</si>
  <si>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</si>
  <si>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</si>
  <si>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</si>
  <si>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</si>
  <si>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</si>
  <si>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</si>
  <si>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</si>
  <si>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</si>
  <si>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</si>
  <si>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</si>
  <si>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</si>
  <si>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</si>
  <si>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</si>
  <si>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</si>
  <si>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</si>
  <si>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</si>
  <si>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</si>
  <si>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</si>
  <si>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</si>
  <si>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</si>
  <si>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</si>
  <si>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</si>
  <si>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</si>
  <si>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</si>
  <si>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</si>
  <si>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</si>
  <si>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</si>
  <si>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</si>
  <si>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</si>
  <si>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</si>
  <si>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</si>
  <si>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</si>
  <si>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</si>
  <si>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</si>
  <si>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</si>
  <si>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</si>
  <si>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</si>
  <si>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</si>
  <si>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</si>
  <si>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</si>
  <si>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</si>
  <si>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</si>
  <si>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</si>
  <si>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</si>
  <si>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</si>
  <si>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</si>
  <si>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</si>
  <si>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</si>
  <si>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</si>
  <si>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</si>
  <si>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</si>
  <si>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</si>
  <si>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</si>
  <si>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</si>
  <si>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</si>
  <si>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</si>
  <si>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</si>
  <si>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</si>
  <si>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</si>
  <si>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</si>
  <si>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</si>
  <si>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</si>
  <si>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</si>
  <si>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</si>
  <si>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</si>
  <si>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</si>
  <si>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</si>
  <si>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</si>
  <si>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</si>
  <si>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</si>
  <si>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</si>
  <si>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</si>
  <si>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</si>
  <si>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</si>
  <si>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</si>
  <si>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</si>
  <si>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</si>
  <si>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</si>
  <si>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</si>
  <si>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</si>
  <si>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</si>
  <si>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</si>
  <si>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</si>
  <si>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</si>
  <si>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</si>
  <si>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</si>
  <si>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</si>
  <si>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</si>
  <si>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</si>
  <si>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</si>
  <si>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</si>
  <si>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</si>
  <si>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</si>
  <si>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</si>
  <si>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</si>
  <si>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</si>
  <si>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</si>
  <si>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</si>
  <si>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</si>
  <si>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</si>
  <si>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</si>
  <si>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</si>
  <si>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</si>
  <si>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</si>
  <si>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</si>
  <si>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</si>
  <si>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</si>
  <si>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</si>
  <si>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</si>
  <si>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</si>
  <si>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</si>
  <si>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</si>
  <si>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</si>
  <si>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</si>
  <si>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</si>
  <si>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</si>
  <si>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</si>
  <si>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</si>
  <si>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</si>
  <si>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</si>
  <si>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</si>
  <si>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</si>
  <si>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</si>
  <si>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</si>
  <si>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</si>
  <si>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</si>
  <si>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</si>
  <si>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</si>
  <si>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</si>
  <si>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</si>
  <si>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</si>
  <si>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</si>
  <si>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</si>
  <si>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</si>
  <si>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</si>
  <si>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</si>
  <si>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</si>
  <si>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</si>
  <si>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</si>
  <si>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</si>
  <si>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</si>
  <si>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</si>
  <si>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</si>
  <si>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</si>
  <si>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</si>
  <si>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</si>
  <si>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</si>
  <si>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</si>
  <si>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</si>
  <si>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</si>
  <si>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</si>
  <si>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</si>
  <si>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</si>
  <si>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</si>
  <si>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</si>
  <si>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</si>
  <si>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</si>
  <si>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</si>
  <si>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</si>
  <si>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</si>
  <si>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</si>
  <si>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</si>
  <si>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</si>
  <si>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</si>
  <si>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</si>
  <si>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</si>
  <si>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</si>
  <si>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</si>
  <si>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</si>
  <si>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</si>
  <si>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</si>
  <si>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</si>
  <si>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</si>
  <si>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</si>
  <si>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</si>
  <si>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</si>
  <si>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</si>
  <si>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</si>
  <si>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</si>
  <si>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</si>
  <si>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</si>
  <si>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</si>
  <si>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</si>
  <si>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</si>
  <si>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</si>
  <si>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</si>
  <si>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</si>
  <si>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</si>
  <si>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</si>
  <si>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</si>
  <si>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</si>
  <si>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</si>
  <si>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</si>
  <si>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</si>
  <si>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</si>
  <si>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</si>
  <si>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</si>
  <si>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</si>
  <si>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</si>
  <si>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</si>
  <si>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</si>
  <si>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</si>
  <si>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</si>
  <si>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</si>
  <si>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</si>
  <si>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</si>
  <si>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</si>
  <si>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</si>
  <si>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</si>
  <si>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</si>
  <si>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</si>
  <si>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</si>
  <si>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</si>
  <si>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</si>
  <si>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</si>
  <si>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</si>
  <si>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</si>
  <si>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</si>
  <si>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</si>
  <si>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</si>
  <si>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</si>
  <si>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</si>
  <si>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</si>
  <si>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</si>
  <si>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</si>
  <si>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</si>
  <si>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</si>
  <si>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</si>
  <si>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</si>
  <si>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</si>
  <si>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</si>
  <si>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</si>
  <si>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</si>
  <si>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</si>
  <si>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</si>
  <si>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</si>
  <si>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</si>
  <si>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</si>
  <si>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</si>
  <si>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</si>
  <si>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</si>
  <si>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</si>
  <si>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</si>
  <si>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</si>
  <si>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</si>
  <si>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</si>
  <si>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</si>
  <si>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</si>
  <si>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</si>
  <si>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</si>
  <si>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</si>
  <si>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</si>
  <si>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</si>
  <si>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</si>
  <si>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</si>
  <si>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</si>
  <si>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</si>
  <si>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</si>
  <si>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</si>
  <si>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</si>
  <si>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</si>
  <si>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</si>
  <si>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</si>
  <si>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</si>
  <si>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</si>
  <si>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</si>
  <si>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</si>
  <si>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</si>
  <si>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</si>
  <si>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</si>
  <si>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</si>
  <si>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</si>
  <si>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</si>
  <si>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</si>
  <si>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</si>
  <si>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</si>
  <si>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</si>
  <si>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</si>
  <si>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</si>
  <si>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</si>
  <si>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</si>
  <si>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</si>
  <si>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</si>
  <si>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</si>
  <si>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</si>
  <si>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</si>
  <si>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</si>
  <si>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</si>
  <si>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</si>
  <si>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</si>
  <si>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</si>
  <si>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</si>
  <si>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</si>
  <si>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</si>
  <si>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</si>
  <si>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</si>
  <si>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</si>
  <si>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</si>
  <si>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</si>
  <si>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</si>
  <si>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</si>
  <si>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</si>
  <si>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</si>
  <si>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</si>
  <si>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</si>
  <si>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</si>
  <si>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</si>
  <si>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</si>
  <si>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</si>
  <si>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</si>
  <si>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</si>
  <si>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</si>
  <si>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</si>
  <si>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</si>
  <si>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</si>
  <si>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</si>
  <si>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</si>
  <si>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</si>
  <si>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</si>
  <si>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</si>
  <si>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</si>
  <si>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</si>
  <si>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</si>
  <si>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</si>
  <si>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</si>
  <si>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</si>
  <si>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</si>
  <si>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</si>
  <si>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</si>
  <si>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</si>
  <si>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</si>
  <si>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</si>
  <si>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</si>
  <si>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</si>
  <si>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</si>
  <si>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</si>
  <si>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</si>
  <si>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</si>
  <si>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</si>
  <si>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</si>
  <si>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</si>
  <si>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</si>
  <si>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</si>
  <si>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</si>
  <si>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</si>
  <si>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</si>
  <si>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</si>
  <si>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</si>
  <si>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</si>
  <si>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</si>
  <si>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</si>
  <si>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</si>
  <si>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</si>
  <si>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</si>
  <si>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</si>
  <si>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</si>
  <si>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</si>
  <si>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</si>
  <si>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</si>
  <si>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</si>
  <si>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</si>
  <si>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</si>
  <si>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</si>
  <si>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</si>
  <si>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</si>
  <si>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</si>
  <si>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</si>
  <si>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</si>
  <si>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</si>
  <si>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</si>
  <si>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</si>
  <si>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</si>
  <si>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</si>
  <si>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</si>
  <si>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</si>
  <si>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</si>
  <si>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</si>
  <si>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</si>
  <si>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</si>
  <si>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</si>
  <si>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</si>
  <si>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</si>
  <si>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</si>
  <si>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</si>
  <si>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</si>
  <si>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</si>
  <si>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</si>
  <si>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</si>
  <si>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</si>
  <si>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</si>
  <si>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</si>
  <si>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</si>
  <si>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</si>
  <si>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</si>
  <si>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</si>
  <si>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</si>
  <si>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</si>
  <si>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</si>
  <si>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</si>
  <si>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</si>
  <si>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</si>
  <si>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</si>
  <si>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</si>
  <si>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</si>
  <si>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</si>
  <si>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</si>
  <si>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</si>
  <si>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</si>
  <si>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</si>
  <si>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</si>
  <si>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</si>
  <si>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</si>
  <si>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</si>
  <si>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</si>
  <si>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</si>
  <si>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</si>
  <si>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</si>
  <si>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</si>
  <si>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</si>
  <si>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</si>
  <si>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</si>
  <si>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</si>
  <si>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</si>
  <si>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</si>
  <si>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</si>
  <si>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</si>
  <si>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</si>
  <si>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</si>
  <si>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</si>
  <si>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</si>
  <si>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</si>
  <si>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</si>
  <si>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</si>
  <si>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</si>
  <si>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</si>
  <si>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</si>
  <si>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</si>
  <si>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</si>
  <si>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</si>
  <si>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</si>
  <si>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</si>
  <si>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</si>
  <si>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</si>
  <si>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</si>
  <si>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</si>
  <si>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</si>
  <si>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</si>
  <si>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</si>
  <si>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</si>
  <si>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</si>
  <si>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</si>
  <si>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</si>
  <si>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</si>
  <si>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</si>
  <si>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</si>
  <si>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</si>
  <si>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</si>
  <si>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</si>
  <si>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</si>
  <si>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</si>
  <si>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</si>
  <si>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</si>
  <si>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</si>
  <si>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</si>
  <si>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</si>
  <si>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</si>
  <si>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</si>
  <si>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</si>
  <si>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</si>
  <si>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</si>
  <si>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</si>
  <si>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</si>
  <si>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</si>
  <si>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</si>
  <si>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</si>
  <si>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</si>
  <si>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</si>
  <si>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</si>
  <si>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</si>
  <si>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</si>
  <si>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</si>
  <si>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</si>
  <si>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</si>
  <si>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</si>
  <si>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</si>
  <si>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</si>
  <si>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</si>
  <si>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</si>
  <si>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</si>
  <si>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</si>
  <si>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</si>
  <si>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</si>
  <si>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</si>
  <si>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</si>
  <si>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</si>
  <si>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</si>
  <si>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</si>
  <si>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</si>
  <si>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</si>
  <si>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</si>
  <si>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</si>
  <si>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</si>
  <si>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</si>
  <si>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</si>
  <si>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</si>
  <si>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</si>
  <si>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</si>
  <si>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</si>
  <si>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</si>
  <si>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</si>
  <si>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</si>
  <si>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</si>
  <si>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</si>
  <si>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</si>
  <si>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</si>
  <si>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</si>
  <si>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</si>
  <si>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</si>
  <si>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</si>
  <si>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</si>
  <si>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</si>
  <si>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</si>
  <si>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</si>
  <si>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</si>
  <si>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</si>
  <si>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</si>
  <si>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</si>
  <si>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</si>
  <si>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</si>
  <si>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</si>
  <si>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</si>
  <si>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</si>
  <si>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</si>
  <si>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</si>
  <si>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</si>
  <si>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</si>
  <si>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</si>
  <si>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</si>
  <si>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</si>
  <si>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</si>
  <si>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</si>
  <si>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</si>
  <si>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</si>
  <si>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</si>
  <si>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</si>
  <si>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</si>
  <si>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</si>
  <si>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</si>
  <si>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</si>
  <si>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</si>
  <si>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</si>
  <si>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</si>
  <si>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</si>
  <si>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</si>
  <si>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</si>
  <si>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</si>
  <si>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</si>
  <si>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</si>
  <si>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</si>
  <si>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</si>
  <si>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</si>
  <si>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</si>
  <si>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</si>
  <si>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</si>
  <si>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</si>
  <si>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</si>
  <si>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</si>
  <si>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</si>
  <si>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</si>
  <si>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</si>
  <si>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</si>
  <si>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</si>
  <si>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</si>
  <si>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</si>
  <si>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</si>
  <si>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</si>
  <si>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</si>
  <si>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</si>
  <si>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</si>
  <si>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</si>
  <si>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</si>
  <si>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</si>
  <si>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</si>
  <si>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</si>
  <si>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</si>
  <si>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</si>
  <si>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</si>
  <si>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</si>
  <si>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</si>
  <si>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</si>
  <si>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</si>
  <si>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</si>
  <si>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</si>
  <si>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</si>
  <si>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</si>
  <si>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</si>
  <si>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</si>
  <si>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</si>
  <si>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</si>
  <si>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</si>
  <si>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</si>
  <si>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</si>
  <si>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</si>
  <si>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</si>
  <si>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</si>
  <si>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</si>
  <si>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</si>
  <si>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</si>
  <si>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</si>
  <si>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</si>
  <si>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</si>
  <si>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</si>
  <si>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</si>
  <si>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</si>
  <si>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</si>
  <si>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</si>
  <si>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</si>
  <si>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</si>
  <si>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</si>
  <si>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</si>
  <si>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</si>
  <si>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</si>
  <si>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</si>
  <si>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</si>
  <si>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</si>
  <si>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</si>
  <si>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</si>
  <si>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</si>
  <si>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</si>
  <si>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</si>
  <si>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</si>
  <si>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</si>
  <si>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</si>
  <si>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</si>
  <si>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</si>
  <si>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</si>
  <si>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</si>
  <si>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</si>
  <si>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</si>
  <si>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</si>
  <si>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</si>
  <si>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</si>
  <si>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</si>
  <si>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</si>
  <si>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</si>
  <si>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</si>
  <si>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</si>
  <si>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</si>
  <si>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</si>
  <si>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</si>
  <si>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</si>
  <si>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</si>
  <si>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</si>
  <si>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</si>
  <si>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</si>
  <si>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</si>
  <si>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</si>
  <si>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</si>
  <si>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</si>
  <si>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</si>
  <si>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</si>
  <si>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</si>
  <si>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</si>
  <si>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</si>
  <si>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</si>
  <si>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</si>
  <si>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</si>
  <si>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</si>
  <si>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</si>
  <si>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</si>
  <si>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</si>
  <si>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</si>
  <si>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</si>
  <si>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</si>
  <si>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</si>
  <si>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</si>
  <si>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</si>
  <si>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</si>
  <si>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</si>
  <si>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</si>
  <si>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</si>
  <si>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</si>
  <si>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</si>
  <si>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</si>
  <si>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</si>
  <si>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</si>
  <si>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</si>
  <si>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</si>
  <si>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</si>
  <si>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</si>
  <si>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</si>
  <si>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</si>
  <si>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</si>
  <si>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</si>
  <si>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</si>
  <si>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</si>
  <si>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</si>
  <si>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</si>
  <si>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</si>
  <si>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</si>
  <si>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</si>
  <si>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</si>
  <si>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</si>
  <si>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</si>
  <si>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</si>
  <si>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</si>
  <si>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</si>
  <si>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</si>
  <si>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</si>
  <si>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</si>
  <si>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</si>
  <si>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</si>
  <si>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</si>
  <si>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</si>
  <si>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</si>
  <si>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</si>
  <si>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</si>
  <si>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</si>
  <si>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</si>
  <si>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</si>
  <si>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</si>
  <si>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</si>
  <si>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</si>
  <si>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</si>
  <si>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</si>
  <si>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</si>
  <si>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</si>
  <si>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</si>
  <si>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</si>
  <si>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</si>
  <si>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</si>
  <si>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</si>
  <si>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</si>
  <si>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</si>
  <si>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</si>
  <si>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</si>
  <si>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</si>
  <si>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</si>
  <si>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</si>
  <si>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</si>
  <si>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</si>
  <si>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</si>
  <si>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</si>
  <si>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</si>
  <si>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</si>
  <si>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</si>
  <si>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</si>
  <si>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</si>
  <si>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</si>
  <si>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</si>
  <si>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</si>
  <si>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</si>
  <si>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</si>
  <si>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</si>
  <si>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</si>
  <si>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</si>
  <si>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</si>
  <si>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</si>
  <si>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</si>
  <si>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</si>
  <si>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</si>
  <si>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</si>
  <si>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</si>
  <si>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</si>
  <si>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</si>
  <si>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</si>
  <si>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</si>
  <si>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</si>
  <si>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</si>
  <si>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</si>
  <si>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</si>
  <si>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</si>
  <si>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</si>
  <si>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</si>
  <si>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</si>
  <si>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</si>
  <si>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</si>
  <si>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</si>
  <si>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</si>
  <si>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</si>
  <si>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</si>
  <si>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</si>
  <si>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</si>
  <si>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</si>
  <si>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</si>
  <si>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</si>
  <si>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</si>
  <si>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</si>
  <si>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</si>
  <si>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</si>
  <si>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</si>
  <si>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</si>
  <si>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</si>
  <si>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</si>
  <si>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</si>
  <si>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</si>
  <si>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</si>
  <si>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</si>
  <si>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</si>
  <si>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</si>
  <si>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</si>
  <si>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</si>
  <si>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</si>
  <si>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</si>
  <si>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</si>
  <si>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</si>
  <si>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</si>
  <si>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</si>
  <si>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</si>
  <si>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</si>
  <si>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</si>
  <si>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</si>
  <si>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</si>
  <si>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</si>
  <si>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</si>
  <si>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</si>
  <si>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</si>
  <si>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</si>
  <si>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</si>
  <si>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</si>
  <si>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</si>
  <si>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</si>
  <si>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</si>
  <si>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</si>
  <si>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</si>
  <si>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</si>
  <si>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</si>
  <si>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</si>
  <si>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</si>
  <si>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</si>
  <si>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</si>
  <si>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</si>
  <si>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</si>
  <si>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</si>
  <si>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</si>
  <si>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</si>
  <si>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</si>
  <si>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</si>
  <si>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</si>
  <si>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</si>
  <si>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</si>
  <si>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</si>
  <si>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</si>
  <si>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</si>
  <si>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</si>
  <si>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</si>
  <si>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</si>
  <si>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</si>
  <si>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</si>
  <si>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</si>
  <si>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</si>
  <si>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</si>
  <si>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</si>
  <si>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</si>
  <si>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</si>
  <si>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</si>
  <si>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</si>
  <si>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</si>
  <si>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</si>
  <si>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</si>
  <si>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</si>
  <si>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</si>
  <si>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</si>
  <si>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</si>
  <si>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</si>
  <si>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</si>
  <si>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</si>
  <si>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</si>
  <si>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</si>
  <si>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</si>
  <si>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</si>
  <si>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</si>
  <si>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</si>
  <si>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</si>
  <si>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</si>
  <si>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</si>
  <si>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</si>
  <si>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</si>
  <si>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</si>
  <si>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</si>
  <si>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</si>
  <si>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</si>
  <si>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</si>
  <si>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</si>
  <si>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</si>
  <si>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</si>
  <si>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</si>
  <si>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</si>
  <si>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</si>
  <si>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</si>
  <si>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</si>
  <si>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</si>
  <si>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</si>
  <si>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</si>
  <si>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</si>
  <si>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</si>
  <si>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</si>
  <si>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</si>
  <si>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</si>
  <si>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</si>
  <si>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</si>
  <si>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</si>
  <si>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</si>
  <si>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</si>
  <si>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</si>
  <si>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</si>
  <si>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</si>
  <si>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</si>
  <si>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</si>
  <si>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</si>
  <si>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</si>
  <si>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</si>
  <si>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</si>
  <si>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</si>
  <si>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</si>
  <si>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</si>
  <si>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</si>
  <si>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</si>
  <si>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</si>
  <si>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</si>
  <si>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</si>
  <si>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</si>
  <si>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</si>
  <si>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</si>
  <si>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</si>
  <si>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</si>
  <si>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</si>
  <si>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</si>
  <si>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</si>
  <si>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</si>
  <si>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</si>
  <si>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</si>
  <si>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</si>
  <si>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</si>
  <si>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</si>
  <si>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</si>
  <si>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</si>
  <si>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</si>
  <si>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</si>
  <si>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</si>
  <si>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</si>
  <si>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</si>
  <si>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</si>
  <si>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</si>
  <si>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</si>
  <si>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</si>
  <si>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</si>
  <si>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</si>
  <si>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</si>
  <si>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</si>
  <si>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</si>
  <si>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</si>
  <si>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</si>
  <si>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</si>
  <si>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</si>
  <si>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</si>
  <si>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</si>
  <si>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</si>
  <si>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</si>
  <si>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</si>
  <si>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</si>
  <si>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</si>
  <si>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</si>
  <si>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</si>
  <si>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</si>
  <si>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</si>
  <si>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</si>
  <si>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</si>
  <si>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</si>
  <si>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</si>
  <si>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</si>
  <si>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</si>
  <si>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</si>
  <si>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</si>
  <si>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</si>
  <si>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</si>
  <si>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</si>
  <si>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</si>
  <si>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</si>
  <si>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</si>
  <si>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</si>
  <si>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</si>
  <si>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</si>
  <si>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</si>
  <si>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</si>
  <si>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</si>
  <si>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</si>
  <si>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</si>
  <si>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</si>
  <si>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</si>
  <si>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</si>
  <si>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</si>
  <si>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</si>
  <si>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</si>
  <si>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</si>
  <si>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</si>
  <si>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</si>
  <si>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</si>
  <si>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</si>
  <si>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</si>
  <si>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</si>
  <si>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</si>
  <si>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</si>
  <si>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</si>
  <si>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</si>
  <si>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</si>
  <si>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</si>
  <si>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</si>
  <si>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</si>
  <si>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</si>
  <si>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</si>
  <si>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</si>
  <si>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</si>
  <si>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</si>
  <si>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</si>
  <si>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</si>
  <si>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</si>
  <si>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</si>
  <si>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</si>
  <si>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</si>
  <si>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</si>
  <si>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</si>
  <si>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</si>
  <si>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</si>
  <si>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</si>
  <si>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</si>
  <si>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</si>
  <si>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</si>
  <si>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</si>
  <si>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</si>
  <si>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</si>
  <si>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</si>
  <si>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</si>
  <si>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</si>
  <si>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</si>
  <si>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</si>
  <si>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</si>
  <si>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</si>
  <si>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</si>
  <si>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</si>
  <si>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</si>
  <si>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</si>
  <si>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</si>
  <si>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</si>
  <si>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</si>
  <si>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</si>
  <si>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</si>
  <si>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</si>
  <si>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</si>
  <si>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</si>
  <si>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</si>
  <si>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</si>
  <si>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</si>
  <si>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</si>
  <si>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</si>
  <si>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</si>
  <si>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</si>
  <si>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</si>
  <si>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</si>
  <si>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</si>
  <si>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</si>
  <si>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</si>
  <si>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</si>
  <si>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</si>
  <si>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</si>
  <si>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</si>
  <si>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</si>
  <si>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</si>
  <si>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</si>
  <si>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</si>
  <si>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</si>
  <si>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</si>
  <si>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</si>
  <si>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</si>
  <si>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</si>
  <si>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</si>
  <si>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</si>
  <si>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</si>
  <si>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</si>
  <si>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</si>
  <si>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</si>
  <si>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</si>
  <si>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</si>
  <si>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</si>
  <si>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</si>
  <si>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</si>
  <si>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</si>
  <si>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</si>
  <si>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</si>
  <si>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</si>
  <si>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</si>
  <si>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</si>
  <si>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</si>
  <si>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</si>
  <si>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</si>
  <si>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</si>
  <si>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</si>
  <si>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</si>
  <si>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</si>
  <si>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</si>
  <si>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</si>
  <si>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</si>
  <si>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</si>
  <si>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</si>
  <si>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</si>
  <si>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</si>
  <si>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</si>
  <si>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</si>
  <si>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</si>
  <si>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</si>
  <si>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</si>
  <si>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</si>
  <si>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</si>
  <si>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</si>
  <si>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</si>
  <si>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</si>
  <si>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</si>
  <si>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</si>
  <si>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</si>
  <si>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</si>
  <si>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</si>
  <si>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</si>
  <si>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</si>
  <si>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</si>
  <si>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</si>
  <si>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</si>
  <si>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</si>
  <si>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</si>
  <si>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</si>
  <si>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</si>
  <si>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</si>
  <si>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</si>
  <si>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</si>
  <si>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</si>
  <si>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</si>
  <si>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</si>
  <si>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</si>
  <si>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</si>
  <si>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</si>
  <si>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</si>
  <si>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</si>
  <si>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</si>
  <si>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</si>
  <si>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</si>
  <si>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</si>
  <si>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</si>
  <si>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</si>
  <si>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</si>
  <si>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</si>
  <si>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</si>
  <si>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</si>
  <si>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</si>
  <si>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</si>
  <si>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</si>
  <si>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</si>
  <si>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</si>
  <si>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</si>
  <si>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</si>
  <si>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</si>
  <si>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</si>
  <si>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</si>
  <si>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</si>
  <si>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</si>
  <si>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</si>
  <si>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</si>
  <si>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</si>
  <si>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</si>
  <si>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</si>
  <si>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</si>
  <si>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</si>
  <si>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</si>
  <si>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</si>
  <si>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</si>
  <si>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</si>
  <si>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</si>
  <si>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</si>
  <si>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</si>
  <si>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</si>
  <si>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</si>
  <si>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</si>
  <si>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</si>
  <si>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</si>
  <si>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</si>
  <si>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</si>
  <si>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</si>
  <si>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</si>
  <si>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</si>
  <si>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</si>
  <si>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</si>
  <si>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</si>
  <si>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</si>
  <si>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</si>
  <si>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</si>
  <si>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</si>
  <si>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</si>
  <si>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</si>
  <si>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</si>
  <si>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</si>
  <si>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</si>
  <si>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</si>
  <si>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</si>
  <si>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</si>
  <si>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</si>
  <si>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</si>
  <si>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</si>
  <si>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</si>
  <si>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</si>
  <si>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</si>
  <si>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</si>
  <si>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</si>
  <si>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</si>
  <si>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</si>
  <si>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</si>
  <si>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</si>
  <si>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</si>
  <si>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</si>
  <si>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</si>
  <si>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</si>
  <si>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</si>
  <si>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</si>
  <si>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</si>
  <si>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</si>
  <si>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</si>
  <si>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</si>
  <si>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</si>
  <si>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</si>
  <si>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</si>
  <si>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</si>
  <si>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</si>
  <si>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</si>
  <si>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</si>
  <si>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</si>
  <si>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</si>
  <si>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</si>
  <si>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</si>
  <si>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</si>
  <si>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</si>
  <si>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</si>
  <si>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</si>
  <si>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</si>
  <si>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</si>
  <si>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</si>
  <si>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</si>
  <si>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</si>
  <si>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</si>
  <si>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</si>
  <si>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</si>
  <si>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</si>
  <si>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</si>
  <si>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</si>
  <si>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</si>
  <si>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</si>
  <si>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</si>
  <si>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</si>
  <si>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</si>
  <si>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</si>
  <si>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</si>
  <si>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</si>
  <si>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</si>
  <si>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</si>
  <si>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</si>
  <si>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</si>
  <si>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</si>
  <si>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</si>
  <si>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</si>
  <si>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</si>
  <si>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</si>
  <si>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</si>
  <si>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</si>
  <si>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</si>
  <si>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</si>
  <si>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</si>
  <si>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</si>
  <si>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</si>
  <si>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</si>
  <si>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</si>
  <si>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</si>
  <si>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</si>
  <si>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</si>
  <si>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</si>
  <si>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</si>
  <si>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</si>
  <si>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</si>
  <si>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</si>
  <si>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</si>
  <si>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</si>
  <si>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</si>
  <si>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</si>
  <si>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</si>
  <si>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</si>
  <si>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</si>
  <si>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</si>
  <si>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</si>
  <si>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</si>
  <si>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</si>
  <si>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</si>
  <si>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</si>
  <si>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</si>
  <si>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</si>
  <si>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</si>
  <si>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</si>
  <si>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</si>
  <si>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</si>
  <si>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</si>
  <si>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</si>
  <si>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</si>
  <si>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</si>
  <si>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</si>
  <si>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</si>
  <si>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</si>
  <si>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</si>
  <si>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</si>
  <si>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</si>
  <si>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</si>
  <si>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</si>
  <si>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</si>
  <si>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</si>
  <si>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</si>
  <si>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</si>
  <si>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</si>
  <si>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</si>
  <si>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</si>
  <si>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</si>
  <si>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</si>
  <si>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</si>
  <si>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</si>
  <si>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</si>
  <si>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</si>
  <si>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</si>
  <si>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</si>
  <si>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</si>
  <si>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</si>
  <si>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</si>
  <si>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</si>
  <si>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</si>
  <si>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</si>
  <si>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</si>
  <si>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</si>
  <si>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</si>
  <si>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</si>
  <si>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</si>
  <si>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</si>
  <si>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</si>
  <si>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</si>
  <si>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</si>
  <si>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</si>
  <si>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</si>
  <si>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</si>
  <si>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</si>
  <si>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</si>
  <si>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</si>
  <si>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</si>
  <si>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</si>
  <si>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</si>
  <si>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</si>
  <si>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</si>
  <si>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</si>
  <si>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</si>
  <si>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</si>
  <si>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</si>
  <si>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</si>
  <si>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</si>
  <si>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</si>
  <si>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</si>
  <si>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</si>
  <si>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</si>
  <si>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</si>
  <si>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</si>
  <si>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</si>
  <si>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</si>
  <si>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</si>
  <si>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</si>
  <si>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</si>
  <si>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</si>
  <si>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</si>
  <si>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</si>
  <si>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</si>
  <si>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</si>
  <si>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</si>
  <si>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</si>
  <si>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</si>
  <si>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</si>
  <si>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</si>
  <si>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</si>
  <si>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</si>
  <si>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</si>
  <si>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</si>
  <si>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</si>
  <si>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</si>
  <si>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</si>
  <si>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</si>
  <si>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</si>
  <si>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</si>
  <si>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</si>
  <si>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</si>
  <si>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</si>
  <si>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</si>
  <si>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</si>
  <si>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</si>
  <si>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</si>
  <si>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</si>
  <si>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</si>
  <si>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</si>
  <si>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</si>
  <si>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</si>
  <si>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</si>
  <si>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</si>
  <si>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</si>
  <si>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</si>
  <si>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</si>
  <si>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</si>
  <si>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</si>
  <si>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</si>
  <si>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</si>
  <si>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</si>
  <si>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</si>
  <si>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</si>
  <si>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</si>
  <si>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</si>
  <si>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</si>
  <si>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</si>
  <si>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</si>
  <si>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</si>
  <si>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</si>
  <si>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</si>
  <si>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</si>
  <si>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</si>
  <si>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</si>
  <si>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</si>
  <si>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</si>
  <si>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</si>
  <si>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</si>
  <si>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</si>
  <si>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</si>
  <si>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</si>
  <si>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</si>
  <si>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</si>
  <si>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</si>
  <si>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</si>
  <si>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</si>
  <si>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</si>
  <si>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</si>
  <si>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</si>
  <si>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</si>
  <si>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</si>
  <si>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</si>
  <si>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</si>
  <si>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</si>
  <si>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</si>
  <si>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</si>
  <si>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</si>
  <si>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</si>
  <si>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</si>
  <si>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</si>
  <si>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</si>
  <si>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</si>
  <si>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</si>
  <si>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</si>
  <si>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</si>
  <si>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</si>
  <si>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</si>
  <si>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</si>
  <si>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</si>
  <si>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</si>
  <si>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</si>
  <si>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</si>
  <si>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</si>
  <si>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</si>
  <si>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</si>
  <si>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</si>
  <si>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</si>
  <si>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</si>
  <si>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</si>
  <si>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</si>
  <si>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</si>
  <si>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</si>
  <si>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</si>
  <si>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</si>
  <si>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</si>
  <si>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</si>
  <si>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</si>
  <si>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</si>
  <si>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</si>
  <si>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</si>
  <si>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</si>
  <si>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</si>
  <si>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</si>
  <si>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</si>
  <si>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</si>
  <si>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</si>
  <si>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</si>
  <si>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</si>
  <si>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</si>
  <si>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</si>
  <si>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</si>
  <si>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</si>
  <si>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</si>
  <si>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</si>
  <si>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</si>
  <si>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</si>
  <si>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</si>
  <si>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</si>
  <si>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</si>
  <si>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</si>
  <si>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</si>
  <si>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</si>
  <si>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</si>
  <si>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</si>
  <si>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</si>
  <si>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</si>
  <si>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</si>
  <si>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</si>
  <si>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</si>
  <si>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</si>
  <si>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</si>
  <si>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</si>
  <si>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</si>
  <si>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</si>
  <si>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</si>
  <si>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</si>
  <si>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</si>
  <si>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</si>
  <si>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</si>
  <si>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</si>
  <si>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</si>
  <si>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</si>
  <si>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</si>
  <si>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</si>
  <si>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</si>
  <si>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</si>
  <si>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</si>
  <si>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</si>
  <si>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</si>
  <si>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</si>
  <si>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</si>
  <si>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</si>
  <si>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</si>
  <si>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</si>
  <si>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</si>
  <si>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</si>
  <si>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</si>
  <si>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</si>
  <si>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</si>
  <si>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</si>
  <si>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</si>
  <si>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</si>
  <si>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</si>
  <si>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</si>
  <si>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</si>
  <si>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</si>
  <si>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</si>
  <si>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</si>
  <si>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</si>
  <si>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</si>
  <si>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</si>
  <si>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</si>
  <si>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</si>
  <si>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</si>
  <si>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</si>
  <si>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</si>
  <si>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</si>
  <si>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</si>
  <si>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</si>
  <si>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</si>
  <si>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</si>
  <si>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</si>
  <si>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</si>
  <si>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</si>
  <si>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</si>
  <si>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</si>
  <si>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</si>
  <si>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</si>
  <si>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</si>
  <si>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</si>
  <si>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</si>
  <si>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</si>
  <si>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</si>
  <si>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</si>
  <si>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</si>
  <si>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</si>
  <si>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</si>
  <si>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</si>
  <si>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</si>
  <si>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</si>
  <si>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</si>
  <si>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</si>
  <si>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</si>
  <si>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</si>
  <si>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</si>
  <si>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</si>
  <si>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</si>
  <si>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</si>
  <si>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</si>
  <si>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</si>
  <si>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</si>
  <si>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</si>
  <si>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</si>
  <si>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</si>
  <si>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</si>
  <si>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</si>
  <si>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</si>
  <si>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</si>
  <si>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</si>
  <si>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</si>
  <si>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</si>
  <si>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</si>
  <si>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</si>
  <si>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</si>
  <si>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</si>
  <si>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</si>
  <si>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</si>
  <si>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</si>
  <si>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</si>
  <si>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</si>
  <si>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</si>
  <si>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</si>
  <si>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</si>
  <si>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</si>
  <si>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</si>
  <si>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</si>
  <si>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</si>
  <si>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</si>
  <si>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</si>
  <si>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</si>
  <si>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</si>
  <si>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</si>
  <si>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</si>
  <si>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</si>
  <si>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</si>
  <si>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</si>
  <si>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</si>
  <si>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</si>
  <si>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</si>
  <si>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</si>
  <si>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</si>
  <si>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</si>
  <si>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</si>
  <si>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</si>
  <si>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</si>
  <si>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</si>
  <si>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</si>
  <si>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</si>
  <si>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</si>
  <si>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</si>
  <si>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</si>
  <si>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</si>
  <si>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</si>
  <si>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</si>
  <si>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</si>
  <si>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</si>
  <si>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</si>
  <si>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</si>
  <si>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</si>
  <si>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</si>
  <si>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</si>
  <si>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</si>
  <si>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</si>
  <si>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</si>
  <si>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</si>
  <si>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</si>
  <si>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</si>
  <si>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</si>
  <si>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</si>
  <si>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</si>
  <si>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</si>
  <si>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</si>
  <si>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</si>
  <si>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</si>
  <si>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</si>
  <si>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</si>
  <si>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</si>
  <si>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</si>
  <si>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</si>
  <si>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</si>
  <si>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</si>
  <si>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</si>
  <si>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</si>
  <si>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</si>
  <si>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</si>
  <si>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</si>
  <si>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</si>
  <si>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</si>
  <si>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</si>
  <si>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</si>
  <si>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</si>
  <si>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</si>
  <si>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</si>
  <si>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</si>
  <si>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</si>
  <si>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</si>
  <si>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</si>
  <si>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</si>
  <si>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</si>
  <si>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</si>
  <si>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</si>
  <si>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</si>
  <si>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</si>
  <si>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</si>
  <si>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</si>
  <si>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</si>
  <si>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</si>
  <si>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</si>
  <si>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</si>
  <si>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</si>
  <si>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</si>
  <si>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</si>
  <si>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</si>
  <si>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</si>
  <si>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</si>
  <si>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</si>
  <si>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</si>
  <si>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</si>
  <si>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</si>
  <si>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</si>
  <si>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</si>
  <si>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</si>
  <si>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</si>
  <si>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</si>
  <si>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</si>
  <si>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</si>
  <si>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</si>
  <si>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</si>
  <si>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</si>
  <si>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</si>
  <si>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</si>
  <si>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</si>
  <si>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</si>
  <si>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</si>
  <si>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</si>
  <si>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</si>
  <si>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</si>
  <si>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</si>
  <si>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</si>
  <si>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</si>
  <si>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</si>
  <si>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</si>
  <si>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</si>
  <si>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</si>
  <si>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</si>
  <si>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</si>
  <si>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</si>
  <si>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</si>
  <si>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</si>
  <si>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</si>
  <si>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</si>
  <si>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</si>
  <si>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</si>
  <si>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</si>
  <si>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</si>
  <si>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</si>
  <si>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</si>
  <si>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</si>
  <si>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</si>
  <si>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</si>
  <si>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</si>
  <si>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</si>
  <si>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</si>
  <si>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</si>
  <si>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</si>
  <si>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</si>
  <si>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</si>
  <si>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</si>
  <si>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</si>
  <si>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</si>
  <si>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</si>
  <si>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</si>
  <si>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</si>
  <si>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</si>
  <si>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</si>
  <si>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</si>
  <si>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</si>
  <si>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</si>
  <si>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</si>
  <si>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</si>
  <si>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</si>
  <si>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</si>
  <si>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</si>
  <si>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</si>
  <si>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</si>
  <si>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</si>
  <si>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</si>
  <si>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</si>
  <si>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</si>
  <si>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</si>
  <si>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</si>
  <si>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</si>
  <si>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</si>
  <si>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</si>
  <si>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</si>
  <si>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</si>
  <si>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</si>
  <si>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</si>
  <si>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</si>
  <si>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</si>
  <si>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</si>
  <si>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</si>
  <si>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</si>
  <si>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</si>
  <si>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</si>
  <si>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</si>
  <si>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</si>
  <si>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</si>
  <si>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</si>
  <si>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</si>
  <si>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</si>
  <si>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</si>
  <si>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</si>
  <si>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</si>
  <si>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</si>
  <si>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</si>
  <si>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</si>
  <si>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</si>
  <si>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</si>
  <si>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</si>
  <si>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</si>
  <si>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</si>
  <si>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</si>
  <si>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</si>
  <si>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</si>
  <si>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</si>
  <si>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</si>
  <si>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</si>
  <si>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</si>
  <si>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</si>
  <si>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</si>
  <si>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</si>
  <si>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</si>
  <si>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</si>
  <si>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</si>
  <si>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</si>
  <si>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</si>
  <si>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</si>
  <si>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</si>
  <si>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</si>
  <si>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</si>
  <si>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</si>
  <si>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</si>
  <si>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</si>
  <si>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</si>
  <si>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</si>
  <si>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</si>
  <si>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</si>
  <si>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</si>
  <si>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</si>
  <si>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</si>
  <si>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</si>
  <si>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</si>
  <si>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</si>
  <si>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</si>
  <si>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</si>
  <si>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</si>
  <si>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</si>
  <si>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</si>
  <si>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</si>
  <si>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</si>
  <si>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</si>
  <si>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</si>
  <si>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</si>
  <si>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</si>
  <si>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</si>
  <si>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</si>
  <si>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</si>
  <si>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</si>
  <si>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</si>
  <si>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</si>
  <si>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</si>
  <si>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</si>
  <si>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</si>
  <si>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</si>
  <si>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</si>
  <si>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</si>
  <si>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</si>
  <si>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</si>
  <si>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</si>
  <si>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</si>
  <si>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</si>
  <si>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</si>
  <si>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</si>
  <si>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</si>
  <si>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</si>
  <si>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</si>
  <si>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</si>
  <si>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</si>
  <si>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</si>
  <si>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</si>
  <si>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</si>
  <si>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</si>
  <si>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</si>
  <si>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</si>
  <si>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</si>
  <si>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</si>
  <si>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</si>
  <si>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</si>
  <si>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</si>
  <si>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</si>
  <si>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</si>
  <si>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</si>
  <si>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</si>
  <si>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</si>
  <si>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</si>
  <si>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</si>
  <si>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</si>
  <si>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</si>
  <si>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</si>
  <si>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</si>
  <si>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</si>
  <si>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</si>
  <si>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</si>
  <si>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</si>
  <si>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</si>
  <si>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</si>
  <si>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</si>
  <si>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</si>
  <si>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</si>
  <si>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</si>
  <si>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</si>
  <si>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</si>
  <si>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</si>
  <si>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</si>
  <si>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</si>
  <si>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</si>
  <si>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</si>
  <si>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</si>
  <si>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</si>
  <si>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</si>
  <si>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</si>
  <si>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</si>
  <si>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</si>
  <si>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</si>
  <si>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</si>
  <si>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</si>
  <si>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</si>
  <si>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</si>
  <si>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</si>
  <si>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</si>
  <si>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</si>
  <si>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</si>
  <si>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</si>
  <si>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</si>
  <si>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</si>
  <si>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</si>
  <si>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</si>
  <si>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</si>
  <si>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</si>
  <si>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</si>
  <si>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</si>
  <si>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</si>
  <si>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</si>
  <si>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</si>
  <si>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</si>
  <si>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</si>
  <si>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</si>
  <si>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</si>
  <si>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</si>
  <si>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</si>
  <si>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</si>
  <si>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</si>
  <si>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</si>
  <si>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</si>
  <si>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</si>
  <si>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</si>
  <si>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</si>
  <si>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</si>
  <si>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</si>
  <si>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</si>
  <si>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</si>
  <si>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</si>
  <si>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</si>
  <si>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</si>
  <si>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</si>
  <si>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</si>
  <si>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</si>
  <si>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</si>
  <si>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</si>
  <si>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</si>
  <si>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</si>
  <si>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</si>
  <si>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</si>
  <si>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</si>
  <si>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</si>
  <si>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</si>
  <si>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</si>
  <si>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</si>
  <si>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</si>
  <si>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</si>
  <si>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</si>
  <si>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</si>
  <si>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</si>
  <si>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</si>
  <si>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</si>
  <si>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</si>
  <si>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</si>
  <si>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</si>
  <si>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</si>
  <si>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</si>
  <si>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</si>
  <si>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</si>
  <si>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</si>
  <si>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</si>
  <si>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</si>
  <si>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</si>
  <si>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</si>
  <si>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</si>
  <si>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</si>
  <si>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</si>
  <si>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</si>
  <si>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</si>
  <si>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</si>
  <si>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</si>
  <si>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</si>
  <si>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</si>
  <si>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</si>
  <si>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</si>
  <si>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</si>
  <si>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</si>
  <si>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</si>
  <si>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</si>
  <si>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</si>
  <si>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</si>
  <si>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</si>
  <si>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</si>
  <si>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</si>
  <si>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</si>
  <si>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</si>
  <si>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</si>
  <si>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</si>
  <si>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</si>
  <si>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</si>
  <si>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</si>
  <si>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</si>
  <si>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</si>
  <si>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</si>
  <si>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</si>
  <si>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</si>
  <si>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</si>
  <si>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</si>
  <si>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</si>
  <si>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</si>
  <si>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</si>
  <si>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</si>
  <si>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</si>
  <si>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</si>
  <si>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</si>
  <si>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</si>
  <si>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</si>
  <si>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</si>
  <si>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</si>
  <si>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</si>
  <si>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</si>
  <si>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</si>
  <si>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</si>
  <si>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</si>
  <si>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</si>
  <si>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</si>
  <si>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</si>
  <si>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</si>
  <si>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</si>
  <si>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</si>
  <si>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</si>
  <si>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</si>
  <si>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</si>
  <si>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</si>
  <si>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</si>
  <si>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</si>
  <si>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</si>
  <si>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</si>
  <si>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</si>
  <si>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</si>
  <si>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</si>
  <si>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</si>
  <si>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</si>
  <si>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</si>
  <si>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</si>
  <si>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</si>
  <si>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</si>
  <si>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</si>
  <si>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</si>
  <si>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</si>
  <si>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</si>
  <si>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</si>
  <si>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</si>
  <si>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</si>
  <si>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</si>
  <si>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</si>
  <si>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</si>
  <si>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</si>
  <si>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</si>
  <si>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</si>
  <si>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</si>
  <si>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</si>
  <si>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</si>
  <si>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</si>
  <si>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</si>
  <si>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</si>
  <si>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</si>
  <si>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</si>
  <si>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</si>
  <si>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</si>
  <si>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</si>
  <si>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</si>
  <si>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</si>
  <si>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</si>
  <si>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</si>
  <si>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</si>
  <si>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</si>
  <si>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</si>
  <si>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</si>
  <si>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</si>
  <si>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</si>
  <si>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</si>
  <si>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</si>
  <si>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</si>
  <si>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</si>
  <si>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</si>
  <si>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</si>
  <si>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</si>
  <si>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</si>
  <si>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</si>
  <si>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</si>
  <si>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</si>
  <si>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</si>
  <si>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</si>
  <si>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</si>
  <si>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</si>
  <si>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</si>
  <si>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</si>
  <si>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</si>
  <si>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</si>
  <si>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</si>
  <si>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</si>
  <si>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</si>
  <si>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</si>
  <si>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</si>
  <si>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</si>
  <si>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</si>
  <si>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</si>
  <si>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</si>
  <si>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</si>
  <si>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</si>
  <si>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</si>
  <si>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</si>
  <si>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</si>
  <si>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</si>
  <si>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</si>
  <si>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</si>
  <si>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</si>
  <si>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</si>
  <si>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</si>
  <si>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</si>
  <si>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</si>
  <si>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</si>
  <si>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</si>
  <si>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</si>
  <si>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</si>
  <si>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</si>
  <si>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</si>
  <si>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</si>
  <si>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</si>
  <si>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</si>
  <si>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</si>
  <si>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</si>
  <si>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</si>
  <si>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</si>
  <si>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</si>
  <si>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</si>
  <si>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</si>
  <si>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</si>
  <si>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</si>
  <si>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</si>
  <si>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</si>
  <si>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</si>
  <si>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</si>
  <si>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</si>
  <si>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</si>
  <si>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</si>
  <si>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</si>
  <si>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</si>
  <si>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</si>
  <si>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</si>
  <si>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</si>
  <si>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</si>
  <si>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</si>
  <si>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</si>
  <si>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</si>
  <si>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</si>
  <si>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</si>
  <si>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</si>
  <si>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</si>
  <si>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</si>
  <si>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</si>
  <si>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</si>
  <si>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</si>
  <si>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</si>
  <si>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</si>
  <si>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</si>
  <si>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</si>
  <si>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</si>
  <si>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</si>
  <si>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</si>
  <si>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</si>
  <si>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</si>
  <si>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</si>
  <si>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</si>
  <si>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</si>
  <si>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</si>
  <si>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</si>
  <si>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</si>
  <si>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</si>
  <si>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</si>
  <si>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</si>
  <si>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</si>
  <si>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</si>
  <si>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</si>
  <si>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</si>
  <si>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</si>
  <si>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</si>
  <si>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</si>
  <si>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</si>
  <si>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</si>
  <si>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</si>
  <si>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</si>
  <si>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</si>
  <si>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</si>
  <si>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</si>
  <si>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</si>
  <si>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</si>
  <si>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</si>
  <si>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</si>
  <si>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</si>
  <si>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</si>
  <si>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</si>
  <si>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</si>
  <si>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</si>
  <si>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</si>
  <si>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</si>
  <si>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</si>
  <si>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</si>
  <si>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</si>
  <si>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</si>
  <si>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</si>
  <si>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</si>
  <si>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</si>
  <si>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</si>
  <si>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</si>
  <si>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</si>
  <si>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</si>
  <si>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</si>
  <si>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</si>
  <si>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</si>
  <si>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</si>
  <si>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</si>
  <si>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</si>
  <si>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</si>
  <si>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</si>
  <si>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</si>
  <si>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</si>
  <si>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</si>
  <si>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</si>
  <si>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</si>
  <si>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</si>
  <si>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</si>
  <si>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</si>
  <si>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</si>
  <si>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</si>
  <si>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</si>
  <si>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</si>
  <si>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</si>
  <si>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</si>
  <si>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</si>
  <si>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</si>
  <si>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</si>
  <si>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</si>
  <si>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</si>
  <si>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</si>
  <si>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</si>
  <si>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</si>
  <si>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</si>
  <si>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</si>
  <si>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</si>
  <si>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</si>
  <si>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</si>
  <si>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</si>
  <si>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</si>
  <si>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</si>
  <si>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</si>
  <si>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</si>
  <si>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</si>
  <si>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</si>
  <si>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</si>
  <si>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</si>
  <si>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</si>
  <si>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</si>
  <si>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</si>
  <si>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</si>
  <si>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</si>
  <si>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</si>
  <si>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</si>
  <si>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</si>
  <si>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</si>
  <si>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</si>
  <si>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</si>
  <si>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</si>
  <si>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</si>
  <si>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</si>
  <si>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</si>
  <si>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</si>
  <si>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</si>
  <si>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</si>
  <si>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</si>
  <si>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</si>
  <si>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</si>
  <si>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</si>
  <si>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</si>
  <si>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</si>
  <si>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</si>
  <si>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</si>
  <si>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</si>
  <si>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</si>
  <si>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</si>
  <si>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</si>
  <si>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</si>
  <si>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</si>
  <si>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</si>
  <si>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</si>
  <si>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</si>
  <si>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</si>
  <si>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</si>
  <si>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</si>
  <si>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</si>
  <si>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</si>
  <si>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</si>
  <si>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</si>
  <si>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</si>
  <si>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</si>
  <si>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</si>
  <si>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</si>
  <si>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</si>
  <si>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</si>
  <si>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</si>
  <si>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</si>
  <si>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</si>
  <si>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</si>
  <si>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</si>
  <si>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</si>
  <si>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</si>
  <si>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</si>
  <si>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</si>
  <si>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</si>
  <si>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</si>
  <si>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</si>
  <si>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</si>
  <si>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</si>
  <si>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</si>
  <si>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</si>
  <si>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</si>
  <si>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</si>
  <si>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</si>
  <si>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</si>
  <si>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</si>
  <si>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</si>
  <si>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</si>
  <si>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</si>
  <si>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</si>
  <si>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</si>
  <si>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</si>
  <si>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</si>
  <si>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</si>
  <si>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</si>
  <si>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</si>
  <si>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</si>
  <si>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</si>
  <si>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</si>
  <si>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</si>
  <si>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</si>
  <si>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</si>
  <si>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</si>
  <si>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</si>
  <si>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</si>
  <si>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</si>
  <si>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</si>
  <si>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</si>
  <si>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</si>
  <si>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</si>
  <si>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</si>
  <si>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</si>
  <si>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</si>
  <si>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</si>
  <si>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</si>
  <si>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</si>
  <si>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</si>
  <si>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</si>
  <si>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</si>
  <si>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</si>
  <si>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</si>
  <si>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</si>
  <si>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</si>
  <si>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</si>
  <si>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</si>
  <si>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</si>
  <si>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</si>
  <si>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</si>
  <si>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</si>
  <si>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</si>
  <si>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</si>
  <si>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</si>
  <si>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</si>
  <si>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</si>
  <si>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</si>
  <si>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</si>
  <si>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</si>
  <si>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</si>
  <si>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</si>
  <si>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</si>
  <si>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</si>
  <si>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</si>
  <si>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</si>
  <si>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</si>
  <si>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</si>
  <si>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</si>
  <si>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</si>
  <si>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</si>
  <si>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</si>
  <si>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</si>
  <si>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</si>
  <si>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</si>
  <si>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</si>
  <si>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</si>
  <si>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</si>
  <si>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</si>
  <si>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</si>
  <si>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</si>
  <si>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</si>
  <si>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</si>
  <si>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</si>
  <si>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</si>
  <si>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</si>
  <si>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</si>
  <si>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</si>
  <si>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</si>
  <si>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</si>
  <si>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</si>
  <si>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</si>
  <si>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</si>
  <si>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</si>
  <si>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</si>
  <si>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</si>
  <si>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</si>
  <si>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</si>
  <si>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</si>
  <si>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</si>
  <si>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</si>
  <si>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</si>
  <si>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</si>
  <si>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</si>
  <si>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</si>
  <si>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</si>
  <si>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</si>
  <si>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</si>
  <si>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</si>
  <si>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</si>
  <si>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</si>
  <si>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</si>
  <si>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</si>
  <si>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</si>
  <si>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</si>
  <si>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</si>
  <si>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</si>
  <si>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</si>
  <si>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</si>
  <si>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</si>
  <si>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</si>
  <si>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</si>
  <si>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</si>
  <si>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</si>
  <si>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</si>
  <si>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</si>
  <si>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</si>
  <si>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</si>
  <si>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</si>
  <si>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</si>
  <si>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</si>
  <si>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</si>
  <si>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</si>
  <si>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</si>
  <si>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</si>
  <si>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</si>
  <si>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</si>
  <si>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</si>
  <si>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</si>
  <si>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</si>
  <si>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</si>
  <si>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</si>
  <si>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</si>
  <si>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</si>
  <si>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</si>
  <si>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</si>
  <si>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</si>
  <si>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</si>
  <si>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</si>
  <si>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</si>
  <si>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</si>
  <si>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</si>
  <si>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</si>
  <si>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</si>
  <si>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</si>
  <si>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</si>
  <si>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</si>
  <si>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</si>
  <si>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</si>
  <si>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</si>
  <si>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</si>
  <si>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</si>
  <si>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</si>
  <si>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</si>
  <si>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</si>
  <si>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</si>
  <si>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</si>
  <si>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</si>
  <si>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</si>
  <si>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</si>
  <si>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</si>
  <si>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</si>
  <si>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</si>
  <si>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</si>
  <si>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</si>
  <si>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</si>
  <si>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</si>
  <si>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</si>
  <si>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</si>
  <si>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</si>
  <si>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</si>
  <si>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</si>
  <si>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</si>
  <si>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</si>
  <si>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</si>
  <si>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</si>
  <si>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</si>
  <si>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</si>
  <si>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</si>
  <si>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</si>
  <si>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</si>
  <si>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</si>
  <si>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</si>
  <si>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</si>
  <si>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</si>
  <si>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</si>
  <si>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</si>
  <si>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</si>
  <si>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</si>
  <si>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</si>
  <si>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</si>
  <si>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</si>
  <si>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</si>
  <si>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</si>
  <si>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</si>
  <si>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</si>
  <si>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</si>
  <si>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</si>
  <si>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</si>
  <si>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</si>
  <si>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</si>
  <si>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</si>
  <si>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</si>
  <si>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</si>
  <si>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</si>
  <si>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</si>
  <si>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</si>
  <si>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</si>
  <si>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</si>
  <si>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</si>
  <si>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</si>
  <si>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</si>
  <si>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</si>
  <si>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</si>
  <si>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</si>
  <si>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</si>
  <si>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</si>
  <si>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</si>
  <si>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</si>
  <si>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</si>
  <si>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</si>
  <si>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</si>
  <si>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</si>
  <si>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</si>
  <si>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</si>
  <si>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</si>
  <si>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</si>
  <si>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</si>
  <si>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</si>
  <si>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</si>
  <si>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</si>
  <si>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</si>
  <si>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</si>
  <si>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</si>
  <si>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</si>
  <si>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</si>
  <si>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</si>
  <si>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</si>
  <si>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</si>
  <si>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</si>
  <si>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</si>
  <si>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</si>
  <si>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</si>
  <si>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</si>
  <si>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</si>
  <si>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</si>
  <si>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</si>
  <si>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</si>
  <si>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</si>
  <si>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</si>
  <si>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</si>
  <si>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</si>
  <si>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</si>
  <si>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</si>
  <si>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</si>
  <si>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</si>
  <si>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</si>
  <si>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</si>
  <si>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</si>
  <si>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</si>
  <si>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</si>
  <si>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</si>
  <si>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</si>
  <si>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</si>
  <si>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</si>
  <si>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</si>
  <si>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</si>
  <si>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</si>
  <si>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</si>
  <si>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</si>
  <si>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</si>
  <si>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</si>
  <si>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</si>
  <si>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</si>
  <si>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</si>
  <si>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</si>
  <si>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</si>
  <si>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</si>
  <si>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</si>
  <si>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</si>
  <si>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</si>
  <si>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</si>
  <si>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</si>
  <si>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</si>
  <si>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</si>
  <si>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</si>
  <si>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</si>
  <si>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</si>
  <si>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</si>
  <si>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</si>
  <si>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</si>
  <si>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</si>
  <si>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</si>
  <si>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</si>
  <si>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</si>
  <si>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</si>
  <si>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</si>
  <si>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</si>
  <si>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</si>
  <si>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</si>
  <si>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</si>
  <si>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</si>
  <si>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</si>
  <si>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</si>
  <si>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</si>
  <si>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</si>
  <si>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</si>
  <si>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</si>
  <si>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</si>
  <si>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</si>
  <si>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</si>
  <si>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</si>
  <si>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</si>
  <si>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</si>
  <si>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</si>
  <si>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</si>
  <si>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</si>
  <si>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</si>
  <si>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</si>
  <si>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</si>
  <si>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</si>
  <si>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</si>
  <si>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</si>
  <si>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</si>
  <si>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</si>
  <si>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</si>
  <si>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</si>
  <si>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</si>
  <si>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</si>
  <si>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</si>
  <si>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</si>
  <si>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</si>
  <si>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</si>
  <si>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</si>
  <si>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</si>
  <si>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</si>
  <si>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</si>
  <si>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</si>
  <si>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</si>
  <si>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</si>
  <si>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</si>
  <si>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</si>
  <si>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</si>
  <si>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</si>
  <si>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</si>
  <si>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</si>
  <si>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</si>
  <si>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</si>
  <si>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</si>
  <si>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</si>
  <si>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</si>
  <si>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</si>
  <si>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</si>
  <si>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</si>
  <si>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</si>
  <si>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</si>
  <si>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</si>
  <si>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</si>
  <si>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</si>
  <si>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</si>
  <si>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</si>
  <si>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</si>
  <si>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</si>
  <si>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</si>
  <si>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</si>
  <si>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</si>
  <si>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</si>
  <si>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</si>
  <si>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</si>
  <si>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</si>
  <si>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</si>
  <si>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</si>
  <si>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</si>
  <si>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</si>
  <si>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</si>
  <si>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</si>
  <si>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</si>
  <si>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</si>
  <si>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</si>
  <si>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</si>
  <si>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</si>
  <si>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</si>
  <si>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</si>
  <si>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</si>
  <si>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</si>
  <si>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</si>
  <si>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</si>
  <si>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</si>
  <si>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</si>
  <si>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</si>
  <si>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</si>
  <si>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</si>
  <si>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</si>
  <si>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</si>
  <si>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</si>
  <si>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</si>
  <si>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</si>
  <si>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</si>
  <si>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</si>
  <si>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</si>
  <si>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</si>
  <si>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</si>
  <si>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</si>
  <si>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</si>
  <si>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</si>
  <si>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</si>
  <si>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</si>
  <si>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</si>
  <si>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</si>
  <si>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</si>
  <si>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</si>
  <si>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</si>
  <si>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</si>
  <si>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</si>
  <si>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</si>
  <si>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</si>
  <si>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</si>
  <si>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</si>
  <si>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</si>
  <si>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</si>
  <si>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</si>
  <si>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</si>
  <si>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</si>
  <si>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</si>
  <si>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</si>
  <si>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</si>
  <si>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</si>
  <si>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</si>
  <si>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</si>
  <si>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</si>
  <si>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</si>
  <si>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</si>
  <si>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</si>
  <si>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</si>
  <si>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</si>
  <si>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</si>
  <si>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</si>
  <si>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</si>
  <si>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</si>
  <si>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</si>
  <si>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</si>
  <si>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</si>
  <si>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</si>
  <si>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</si>
  <si>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</si>
  <si>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</si>
  <si>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</si>
  <si>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</si>
  <si>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</si>
  <si>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</si>
  <si>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</si>
  <si>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</si>
  <si>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</si>
  <si>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</si>
  <si>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</si>
  <si>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</si>
  <si>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</si>
  <si>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</si>
  <si>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</si>
  <si>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</si>
  <si>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</si>
  <si>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</si>
  <si>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</si>
  <si>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</si>
  <si>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</si>
  <si>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</si>
  <si>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</si>
  <si>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</si>
  <si>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</si>
  <si>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</si>
  <si>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</si>
  <si>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</si>
  <si>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</si>
  <si>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</si>
  <si>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</si>
  <si>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</si>
  <si>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</si>
  <si>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</si>
  <si>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</si>
  <si>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</si>
  <si>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</si>
  <si>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</si>
  <si>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</si>
  <si>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</si>
  <si>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</si>
  <si>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</si>
  <si>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</si>
  <si>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</si>
  <si>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</si>
  <si>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</si>
  <si>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</si>
  <si>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</si>
  <si>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</si>
  <si>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</si>
  <si>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</si>
  <si>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</si>
  <si>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</si>
  <si>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</si>
  <si>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</si>
  <si>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</si>
  <si>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</si>
  <si>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</si>
  <si>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</si>
  <si>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</si>
  <si>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</si>
  <si>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</si>
  <si>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</si>
  <si>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</si>
  <si>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</si>
  <si>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</si>
  <si>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</si>
  <si>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</si>
  <si>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</si>
  <si>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</si>
  <si>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</si>
  <si>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</si>
  <si>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</si>
  <si>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</si>
  <si>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</si>
  <si>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</si>
  <si>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</si>
  <si>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</si>
  <si>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</si>
  <si>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</si>
  <si>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</si>
  <si>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</si>
  <si>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</si>
  <si>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</si>
  <si>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</si>
  <si>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</si>
  <si>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</si>
  <si>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</si>
  <si>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</si>
  <si>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</si>
  <si>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</si>
  <si>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</si>
  <si>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</si>
  <si>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</si>
  <si>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</si>
  <si>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</si>
  <si>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</si>
  <si>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</si>
  <si>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</si>
  <si>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</si>
  <si>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</si>
  <si>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</si>
  <si>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</si>
  <si>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</si>
  <si>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</si>
  <si>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</si>
  <si>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</si>
  <si>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</si>
  <si>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</si>
  <si>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</si>
  <si>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</si>
  <si>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</si>
  <si>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</si>
  <si>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</si>
  <si>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</si>
  <si>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</si>
  <si>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</si>
  <si>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</si>
  <si>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</si>
  <si>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</si>
  <si>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</si>
  <si>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</si>
  <si>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</si>
  <si>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</si>
  <si>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</si>
  <si>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</si>
  <si>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</si>
  <si>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</si>
  <si>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</si>
  <si>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</si>
  <si>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</si>
  <si>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</si>
  <si>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</si>
  <si>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</si>
  <si>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</si>
  <si>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</si>
  <si>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</si>
  <si>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</si>
  <si>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</si>
  <si>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</si>
  <si>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</si>
  <si>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</si>
  <si>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</si>
  <si>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</si>
  <si>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</si>
  <si>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</si>
  <si>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</si>
  <si>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</si>
  <si>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</si>
  <si>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</si>
  <si>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</si>
  <si>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</si>
  <si>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</si>
  <si>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</si>
  <si>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</si>
  <si>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</si>
  <si>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</si>
  <si>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</si>
  <si>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</si>
  <si>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</si>
  <si>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</si>
  <si>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</si>
  <si>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</si>
  <si>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</si>
  <si>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</si>
  <si>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</si>
  <si>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</si>
  <si>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</si>
  <si>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</si>
  <si>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</si>
  <si>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</si>
  <si>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</si>
  <si>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</si>
  <si>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</si>
  <si>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</si>
  <si>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</si>
  <si>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</si>
  <si>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</si>
  <si>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</si>
  <si>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</si>
  <si>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</si>
  <si>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</si>
  <si>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</si>
  <si>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</si>
  <si>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</si>
  <si>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</si>
  <si>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</si>
  <si>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</si>
  <si>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</si>
  <si>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</si>
  <si>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</si>
  <si>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</si>
  <si>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</si>
  <si>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</si>
  <si>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</si>
  <si>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</si>
  <si>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</si>
  <si>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</si>
  <si>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</si>
  <si>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</si>
  <si>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</si>
  <si>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</si>
  <si>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</si>
  <si>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</si>
  <si>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</si>
  <si>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</si>
  <si>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</si>
  <si>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</si>
  <si>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</si>
  <si>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</si>
  <si>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</si>
  <si>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</si>
  <si>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</si>
  <si>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</si>
  <si>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</si>
  <si>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</si>
  <si>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</si>
  <si>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</si>
  <si>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</si>
  <si>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</si>
  <si>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</si>
  <si>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</si>
  <si>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</si>
  <si>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</si>
  <si>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</si>
  <si>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</si>
  <si>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</si>
  <si>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</si>
  <si>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</si>
  <si>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</si>
  <si>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</si>
  <si>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</si>
  <si>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</si>
  <si>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</si>
  <si>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</si>
  <si>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</si>
  <si>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</si>
  <si>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</si>
  <si>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</si>
  <si>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</si>
  <si>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</si>
  <si>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</si>
  <si>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</si>
  <si>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</si>
  <si>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</si>
  <si>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</si>
  <si>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</si>
  <si>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</si>
  <si>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</si>
  <si>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</si>
  <si>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</si>
  <si>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</si>
  <si>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</si>
  <si>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</si>
  <si>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</si>
  <si>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</si>
  <si>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</si>
  <si>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</si>
  <si>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</si>
  <si>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</si>
  <si>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</si>
  <si>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</si>
  <si>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</si>
  <si>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</si>
  <si>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</si>
  <si>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</si>
  <si>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</si>
  <si>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</si>
  <si>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</si>
  <si>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</si>
  <si>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</si>
  <si>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</si>
  <si>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</si>
  <si>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</si>
  <si>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</si>
  <si>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</si>
  <si>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</si>
  <si>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</si>
  <si>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</si>
  <si>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</si>
  <si>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</si>
  <si>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</si>
  <si>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</si>
  <si>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</si>
  <si>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</si>
  <si>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</si>
  <si>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</si>
  <si>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</si>
  <si>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</si>
  <si>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</si>
  <si>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</si>
  <si>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</si>
  <si>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</si>
  <si>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</si>
  <si>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</si>
  <si>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</si>
  <si>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</si>
  <si>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</si>
  <si>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</si>
  <si>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</si>
  <si>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</si>
  <si>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</si>
  <si>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</si>
  <si>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</si>
  <si>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</si>
  <si>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</si>
  <si>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</si>
  <si>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</si>
  <si>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</si>
  <si>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</si>
  <si>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</si>
  <si>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</si>
  <si>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</si>
  <si>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</si>
  <si>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</si>
  <si>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</si>
  <si>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</si>
  <si>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</si>
  <si>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</si>
  <si>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</si>
  <si>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</si>
  <si>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</si>
  <si>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</si>
  <si>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</si>
  <si>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</si>
  <si>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</si>
  <si>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</si>
  <si>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</si>
  <si>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</si>
  <si>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</si>
  <si>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</si>
  <si>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</si>
  <si>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</si>
  <si>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</si>
  <si>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</si>
  <si>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</si>
  <si>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</si>
  <si>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</si>
  <si>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</si>
  <si>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</si>
  <si>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</si>
  <si>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</si>
  <si>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</si>
  <si>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</si>
  <si>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</si>
  <si>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</si>
  <si>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</si>
  <si>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</si>
  <si>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</si>
  <si>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</si>
  <si>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</si>
  <si>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</si>
  <si>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</si>
  <si>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</si>
  <si>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</si>
  <si>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</si>
  <si>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</si>
  <si>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</si>
  <si>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</si>
  <si>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</si>
  <si>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</si>
  <si>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</si>
  <si>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</si>
  <si>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</si>
  <si>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</si>
  <si>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</si>
  <si>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</si>
  <si>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</si>
  <si>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</si>
  <si>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</si>
  <si>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</si>
  <si>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</si>
  <si>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</si>
  <si>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</si>
  <si>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</si>
  <si>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</si>
  <si>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</si>
  <si>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</si>
  <si>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</si>
  <si>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</si>
  <si>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</si>
  <si>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</si>
  <si>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</si>
  <si>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</si>
  <si>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</si>
  <si>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</si>
  <si>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</si>
  <si>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</si>
  <si>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</si>
  <si>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</si>
  <si>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</si>
  <si>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</si>
  <si>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</si>
  <si>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</si>
  <si>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</si>
  <si>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</si>
  <si>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</si>
  <si>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</si>
  <si>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</si>
  <si>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</si>
  <si>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</si>
  <si>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</si>
  <si>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</si>
  <si>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</si>
  <si>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</si>
  <si>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</si>
  <si>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</si>
  <si>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</si>
  <si>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</si>
  <si>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</si>
  <si>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</si>
  <si>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</si>
  <si>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</si>
  <si>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</si>
  <si>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</si>
  <si>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</si>
  <si>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</si>
  <si>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</si>
  <si>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</si>
  <si>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</si>
  <si>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</si>
  <si>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</si>
  <si>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</si>
  <si>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</si>
  <si>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</si>
  <si>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</si>
  <si>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</si>
  <si>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</si>
  <si>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</si>
  <si>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</si>
  <si>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</si>
  <si>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</si>
  <si>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</si>
  <si>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</si>
  <si>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</si>
  <si>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</si>
  <si>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</si>
  <si>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</si>
  <si>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</si>
  <si>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</si>
  <si>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</si>
  <si>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</si>
  <si>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</si>
  <si>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</si>
  <si>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</si>
  <si>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</si>
  <si>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</si>
  <si>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</si>
  <si>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</si>
  <si>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</si>
  <si>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</si>
  <si>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</si>
  <si>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</si>
  <si>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</si>
  <si>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</si>
  <si>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</si>
  <si>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</si>
  <si>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</si>
  <si>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</si>
  <si>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</si>
  <si>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</si>
  <si>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</si>
  <si>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</si>
  <si>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</si>
  <si>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</si>
  <si>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</si>
  <si>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</si>
  <si>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</si>
  <si>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</si>
  <si>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</si>
  <si>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</si>
  <si>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</si>
  <si>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</si>
  <si>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</si>
  <si>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</si>
  <si>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</si>
  <si>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</si>
  <si>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</si>
  <si>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</si>
  <si>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</si>
  <si>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</si>
  <si>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</si>
  <si>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</si>
  <si>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</si>
  <si>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</si>
  <si>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</si>
  <si>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</si>
  <si>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</si>
  <si>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</si>
  <si>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</si>
  <si>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</si>
  <si>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</si>
  <si>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</si>
  <si>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</si>
  <si>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</si>
  <si>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</si>
  <si>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</si>
  <si>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</si>
  <si>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</si>
  <si>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</si>
  <si>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</si>
  <si>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</si>
  <si>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</si>
  <si>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</si>
  <si>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</si>
  <si>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</si>
  <si>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</si>
  <si>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</si>
  <si>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</si>
  <si>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</si>
  <si>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</si>
  <si>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</si>
  <si>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</si>
  <si>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</si>
  <si>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</si>
  <si>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</si>
  <si>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</si>
  <si>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</si>
  <si>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</si>
  <si>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</si>
  <si>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</si>
  <si>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</si>
  <si>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</si>
  <si>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</si>
  <si>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</si>
  <si>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</si>
  <si>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</si>
  <si>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</si>
  <si>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</si>
  <si>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</si>
  <si>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</si>
  <si>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</si>
  <si>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</si>
  <si>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</si>
  <si>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</si>
  <si>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</si>
  <si>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</si>
  <si>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</si>
  <si>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</si>
  <si>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</si>
  <si>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</si>
  <si>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</si>
  <si>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</si>
  <si>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</si>
  <si>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</si>
  <si>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</si>
  <si>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</si>
  <si>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</si>
  <si>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</si>
  <si>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</si>
  <si>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</si>
  <si>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</si>
  <si>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</si>
  <si>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</si>
  <si>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</si>
  <si>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</si>
  <si>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</si>
  <si>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</si>
  <si>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</si>
  <si>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</si>
  <si>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</si>
  <si>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</si>
  <si>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</si>
  <si>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</si>
  <si>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</si>
  <si>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</si>
  <si>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</si>
  <si>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</si>
  <si>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</si>
  <si>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</si>
  <si>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</si>
  <si>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</si>
  <si>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</si>
  <si>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</si>
  <si>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</si>
  <si>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</si>
  <si>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</si>
  <si>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</si>
  <si>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</si>
  <si>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</si>
  <si>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</si>
  <si>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</si>
  <si>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</si>
  <si>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</si>
  <si>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</si>
  <si>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</si>
  <si>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</si>
  <si>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</si>
  <si>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</si>
  <si>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</si>
  <si>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</si>
  <si>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</si>
  <si>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</si>
  <si>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</si>
  <si>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</si>
  <si>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</si>
  <si>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</si>
  <si>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</si>
  <si>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</si>
  <si>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</si>
  <si>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</si>
  <si>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</si>
  <si>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</si>
  <si>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</si>
  <si>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</si>
  <si>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</si>
  <si>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</si>
  <si>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</si>
  <si>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</si>
  <si>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</si>
  <si>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</si>
  <si>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</si>
  <si>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</si>
  <si>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</si>
  <si>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</si>
  <si>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</si>
  <si>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</si>
  <si>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</si>
  <si>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</si>
  <si>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</si>
  <si>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</si>
  <si>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</si>
  <si>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</si>
  <si>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</si>
  <si>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</si>
  <si>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</si>
  <si>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</si>
  <si>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</si>
  <si>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</si>
  <si>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</si>
  <si>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</si>
  <si>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</si>
  <si>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</si>
  <si>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</si>
  <si>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</si>
  <si>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</si>
  <si>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</si>
  <si>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</si>
  <si>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</si>
  <si>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</si>
  <si>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</si>
  <si>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</si>
  <si>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</si>
  <si>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</si>
  <si>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</si>
  <si>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</si>
  <si>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</si>
  <si>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</si>
  <si>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</si>
  <si>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</si>
  <si>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</si>
  <si>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</si>
  <si>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</si>
  <si>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</si>
  <si>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</si>
  <si>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</si>
  <si>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</si>
  <si>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</si>
  <si>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</si>
  <si>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</si>
  <si>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</si>
  <si>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</si>
  <si>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</si>
  <si>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</si>
  <si>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</si>
  <si>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</si>
  <si>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</si>
  <si>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</si>
  <si>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</si>
  <si>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</si>
  <si>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</si>
  <si>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</si>
  <si>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</si>
  <si>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</si>
  <si>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</si>
  <si>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</si>
  <si>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</si>
  <si>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</si>
  <si>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</si>
  <si>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</si>
  <si>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</si>
  <si>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</si>
  <si>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</si>
  <si>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</si>
  <si>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</si>
  <si>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</si>
  <si>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</si>
  <si>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</si>
  <si>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</si>
  <si>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</si>
  <si>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</si>
  <si>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</si>
  <si>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</si>
  <si>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</si>
  <si>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</si>
  <si>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</si>
  <si>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</si>
  <si>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</si>
  <si>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</si>
  <si>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</si>
  <si>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</si>
  <si>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</si>
  <si>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</si>
  <si>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</si>
  <si>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</si>
  <si>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</si>
  <si>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</si>
  <si>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</si>
  <si>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</si>
  <si>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</si>
  <si>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</si>
  <si>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</si>
  <si>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</si>
  <si>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</si>
  <si>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</si>
  <si>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</si>
  <si>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</si>
  <si>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</si>
  <si>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</si>
  <si>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</si>
  <si>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</si>
  <si>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</si>
  <si>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</si>
  <si>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</si>
  <si>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</si>
  <si>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</si>
  <si>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</si>
  <si>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</si>
  <si>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</si>
  <si>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</si>
  <si>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</si>
  <si>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</si>
  <si>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</si>
  <si>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</si>
  <si>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</si>
  <si>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</si>
  <si>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</si>
  <si>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</si>
  <si>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</si>
  <si>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</si>
  <si>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</si>
  <si>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</si>
  <si>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</si>
  <si>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</si>
  <si>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</si>
  <si>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</si>
  <si>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</si>
  <si>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</si>
  <si>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</si>
  <si>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</si>
  <si>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</si>
  <si>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</si>
  <si>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</si>
  <si>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</si>
  <si>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</si>
  <si>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</si>
  <si>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</si>
  <si>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</si>
  <si>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</si>
  <si>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</si>
  <si>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</si>
  <si>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</si>
  <si>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</si>
  <si>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</si>
  <si>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</si>
  <si>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</si>
  <si>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</si>
  <si>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</si>
  <si>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</si>
  <si>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</si>
  <si>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</si>
  <si>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</si>
  <si>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</si>
  <si>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</si>
  <si>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</si>
  <si>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</si>
  <si>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</si>
  <si>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</si>
  <si>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</si>
  <si>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</si>
  <si>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</si>
  <si>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</si>
  <si>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</si>
  <si>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</si>
  <si>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</si>
  <si>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</si>
  <si>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</si>
  <si>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</si>
  <si>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</si>
  <si>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</si>
  <si>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</si>
  <si>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</si>
  <si>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</si>
  <si>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</si>
  <si>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</si>
  <si>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</si>
  <si>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</si>
  <si>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</si>
  <si>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</si>
  <si>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</si>
  <si>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</si>
  <si>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</si>
  <si>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</si>
  <si>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</si>
  <si>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</si>
  <si>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</si>
  <si>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</si>
  <si>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</si>
  <si>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</si>
  <si>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</si>
  <si>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</si>
  <si>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</si>
  <si>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</si>
  <si>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</si>
  <si>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</si>
  <si>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</si>
  <si>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</si>
  <si>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</si>
  <si>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</si>
  <si>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</si>
  <si>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</si>
  <si>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</si>
  <si>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</si>
  <si>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</si>
  <si>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</si>
  <si>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</si>
  <si>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</si>
  <si>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</si>
  <si>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</si>
  <si>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</si>
  <si>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</si>
  <si>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</si>
  <si>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</si>
  <si>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</si>
  <si>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</si>
  <si>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</si>
  <si>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</si>
  <si>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</si>
  <si>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</si>
  <si>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</si>
  <si>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</si>
  <si>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</si>
  <si>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</si>
  <si>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</si>
  <si>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</si>
  <si>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</si>
  <si>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</si>
  <si>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</si>
  <si>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</si>
  <si>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</si>
  <si>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</si>
  <si>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</si>
  <si>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</si>
  <si>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</si>
  <si>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</si>
  <si>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</si>
  <si>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</si>
  <si>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</si>
  <si>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</si>
  <si>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</si>
  <si>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</si>
  <si>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</si>
  <si>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</si>
  <si>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</si>
  <si>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</si>
  <si>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</si>
  <si>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</si>
  <si>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</si>
  <si>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</si>
  <si>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</si>
  <si>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</si>
  <si>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</si>
  <si>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</si>
  <si>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</si>
  <si>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</si>
  <si>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</si>
  <si>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</si>
  <si>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</si>
  <si>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</si>
  <si>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</si>
  <si>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</si>
  <si>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</si>
  <si>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</si>
  <si>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</si>
  <si>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</si>
  <si>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</si>
  <si>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</si>
  <si>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</si>
  <si>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</si>
  <si>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</si>
  <si>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</si>
  <si>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</si>
  <si>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</si>
  <si>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</si>
  <si>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</si>
  <si>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</si>
  <si>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</si>
  <si>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</si>
  <si>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</si>
  <si>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</si>
  <si>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</si>
  <si>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</si>
  <si>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</si>
  <si>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</si>
  <si>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</si>
  <si>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</si>
  <si>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</si>
  <si>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</si>
  <si>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</si>
  <si>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</si>
  <si>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</si>
  <si>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</si>
  <si>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</si>
  <si>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</si>
  <si>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</si>
  <si>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</si>
  <si>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</si>
  <si>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</si>
  <si>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</si>
  <si>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</si>
  <si>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</si>
  <si>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</si>
  <si>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</si>
  <si>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</si>
  <si>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</si>
  <si>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</si>
  <si>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</si>
  <si>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</si>
  <si>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</si>
  <si>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</si>
  <si>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</si>
  <si>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</si>
  <si>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</si>
  <si>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</si>
  <si>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</si>
  <si>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</si>
  <si>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</si>
  <si>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</si>
  <si>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</si>
  <si>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</si>
  <si>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</si>
  <si>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</si>
  <si>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</si>
  <si>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</si>
  <si>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</si>
  <si>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</si>
  <si>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</si>
  <si>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</si>
  <si>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</si>
  <si>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</si>
  <si>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</si>
  <si>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</si>
  <si>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</si>
  <si>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</si>
  <si>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</si>
  <si>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</si>
  <si>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</si>
  <si>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</si>
  <si>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</si>
  <si>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</si>
  <si>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</si>
  <si>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</si>
  <si>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</si>
  <si>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</si>
  <si>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</si>
  <si>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</si>
  <si>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</si>
  <si>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</si>
  <si>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</si>
  <si>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</si>
  <si>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</si>
  <si>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</si>
  <si>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</si>
  <si>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</si>
  <si>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</si>
  <si>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</si>
  <si>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</si>
  <si>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</si>
  <si>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</si>
  <si>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</si>
  <si>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</si>
  <si>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</si>
  <si>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</si>
  <si>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</si>
  <si>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</si>
  <si>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</si>
  <si>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</si>
  <si>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</si>
  <si>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</si>
  <si>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</si>
  <si>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</si>
  <si>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</si>
  <si>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</si>
  <si>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</si>
  <si>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</si>
  <si>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</si>
  <si>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</si>
  <si>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</si>
  <si>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</si>
  <si>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</si>
  <si>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</si>
  <si>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</si>
  <si>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</si>
  <si>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</si>
  <si>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</si>
  <si>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</si>
  <si>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</si>
  <si>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</si>
  <si>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</si>
  <si>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</si>
  <si>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</si>
  <si>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</si>
  <si>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</si>
  <si>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</si>
  <si>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</si>
  <si>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</si>
  <si>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</si>
  <si>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</si>
  <si>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</si>
  <si>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</si>
  <si>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</si>
  <si>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</si>
  <si>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</si>
  <si>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</si>
  <si>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</si>
  <si>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</si>
  <si>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</si>
  <si>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</si>
  <si>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</si>
  <si>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</si>
  <si>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</si>
  <si>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</si>
  <si>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</si>
  <si>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</si>
  <si>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</si>
  <si>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</si>
  <si>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</si>
  <si>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</si>
  <si>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</si>
  <si>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</si>
  <si>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</si>
  <si>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</si>
  <si>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</si>
  <si>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</si>
  <si>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</si>
  <si>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</si>
  <si>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</si>
  <si>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</si>
  <si>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</si>
  <si>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</si>
  <si>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</si>
  <si>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</si>
  <si>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</si>
  <si>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</si>
  <si>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</si>
  <si>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</si>
  <si>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</si>
  <si>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</si>
  <si>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</si>
  <si>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</si>
  <si>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</si>
  <si>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</si>
  <si>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</si>
  <si>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</si>
  <si>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</si>
  <si>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</si>
  <si>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</si>
  <si>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</si>
  <si>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</si>
  <si>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</si>
  <si>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</si>
  <si>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</si>
  <si>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</si>
  <si>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</si>
  <si>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</si>
  <si>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</si>
  <si>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</si>
  <si>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</si>
  <si>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</si>
  <si>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</si>
  <si>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</si>
  <si>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</si>
  <si>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</si>
  <si>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</si>
  <si>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</si>
  <si>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</si>
  <si>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</si>
  <si>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</si>
  <si>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</si>
  <si>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</si>
  <si>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</si>
  <si>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</si>
  <si>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</si>
  <si>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</si>
  <si>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</si>
  <si>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</si>
  <si>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</si>
  <si>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</si>
  <si>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</si>
  <si>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</si>
  <si>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</si>
  <si>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</si>
  <si>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</si>
  <si>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</si>
  <si>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</si>
  <si>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</si>
  <si>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</si>
  <si>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</si>
  <si>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</si>
  <si>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</si>
  <si>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</si>
  <si>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</si>
  <si>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</si>
  <si>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</si>
  <si>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</si>
  <si>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</si>
  <si>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</si>
  <si>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</si>
  <si>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</si>
  <si>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</si>
  <si>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</si>
  <si>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</si>
  <si>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</si>
  <si>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</si>
  <si>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</si>
  <si>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</si>
  <si>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</si>
  <si>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</si>
  <si>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</si>
  <si>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</si>
  <si>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</si>
  <si>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</si>
  <si>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</si>
  <si>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</si>
  <si>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</si>
  <si>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</si>
  <si>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</si>
  <si>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</si>
  <si>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</si>
  <si>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</si>
  <si>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</si>
  <si>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</si>
  <si>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</si>
  <si>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</si>
  <si>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</si>
  <si>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</si>
  <si>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</si>
  <si>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</si>
  <si>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</si>
  <si>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</si>
  <si>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</si>
  <si>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</si>
  <si>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</si>
  <si>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</si>
  <si>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</si>
  <si>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</si>
  <si>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</si>
  <si>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</si>
  <si>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</si>
  <si>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</si>
  <si>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</si>
  <si>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</si>
  <si>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</si>
  <si>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</si>
  <si>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</si>
  <si>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</si>
  <si>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</si>
  <si>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</si>
  <si>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</si>
  <si>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</si>
  <si>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</si>
  <si>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</si>
  <si>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</si>
  <si>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</si>
  <si>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</si>
  <si>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</si>
  <si>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</si>
  <si>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</si>
  <si>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</si>
  <si>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</si>
  <si>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</si>
  <si>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</si>
  <si>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</si>
  <si>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</si>
  <si>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</si>
  <si>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</si>
  <si>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</si>
  <si>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</si>
  <si>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</si>
  <si>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</si>
  <si>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</si>
  <si>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</si>
  <si>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</si>
  <si>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</si>
  <si>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</si>
  <si>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</si>
  <si>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</si>
  <si>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</si>
  <si>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</si>
  <si>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</si>
  <si>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</si>
  <si>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</si>
  <si>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</si>
  <si>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</si>
  <si>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</si>
  <si>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</si>
  <si>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</si>
  <si>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</si>
  <si>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</si>
  <si>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</si>
  <si>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</si>
  <si>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</si>
  <si>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</si>
  <si>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</si>
  <si>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</si>
  <si>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</si>
  <si>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</si>
  <si>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</si>
  <si>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</si>
  <si>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</si>
  <si>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</si>
  <si>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</si>
  <si>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</si>
  <si>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</si>
  <si>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</si>
  <si>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</si>
  <si>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</si>
  <si>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</si>
  <si>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</si>
  <si>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</si>
  <si>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</si>
  <si>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</si>
  <si>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</si>
  <si>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</si>
  <si>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</si>
  <si>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</si>
  <si>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</si>
  <si>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</si>
  <si>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</si>
  <si>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</si>
  <si>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</si>
  <si>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</si>
  <si>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</si>
  <si>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</si>
  <si>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</si>
  <si>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</si>
  <si>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</si>
  <si>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</si>
  <si>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</si>
  <si>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</si>
  <si>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</si>
  <si>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</si>
  <si>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</si>
  <si>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</si>
  <si>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</si>
  <si>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</si>
  <si>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</si>
  <si>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</si>
  <si>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</si>
  <si>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</si>
  <si>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</si>
  <si>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</si>
  <si>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</si>
  <si>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</si>
  <si>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</si>
  <si>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</si>
  <si>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</si>
  <si>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</si>
  <si>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</si>
  <si>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</si>
  <si>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</si>
  <si>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</si>
  <si>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</si>
  <si>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</si>
  <si>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</si>
  <si>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</si>
  <si>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</si>
  <si>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</si>
  <si>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</si>
  <si>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</si>
  <si>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</si>
  <si>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</si>
  <si>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</si>
  <si>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</si>
  <si>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</si>
  <si>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</si>
  <si>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</si>
  <si>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</si>
  <si>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</si>
  <si>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</si>
  <si>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</si>
  <si>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</si>
  <si>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</si>
  <si>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</si>
  <si>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</si>
  <si>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</si>
  <si>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</si>
  <si>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</si>
  <si>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</si>
  <si>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</si>
  <si>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</si>
  <si>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</si>
  <si>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</si>
  <si>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</si>
  <si>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</si>
  <si>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</si>
  <si>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</si>
  <si>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</si>
  <si>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</si>
  <si>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</si>
  <si>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</si>
  <si>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</si>
  <si>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</si>
  <si>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</si>
  <si>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</si>
  <si>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</si>
  <si>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</si>
  <si>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</si>
  <si>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</si>
  <si>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</si>
  <si>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</si>
  <si>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</si>
  <si>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</si>
  <si>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</si>
  <si>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</si>
  <si>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</si>
  <si>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</si>
  <si>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</si>
  <si>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</si>
  <si>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</si>
  <si>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</si>
  <si>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</si>
  <si>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</si>
  <si>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</si>
  <si>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</si>
  <si>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</si>
  <si>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</si>
  <si>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</si>
  <si>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</si>
  <si>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</si>
  <si>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</si>
  <si>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</si>
  <si>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</si>
  <si>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</si>
  <si>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</si>
  <si>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</si>
  <si>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</si>
  <si>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</si>
  <si>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</si>
  <si>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</si>
  <si>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</si>
  <si>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</si>
  <si>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</si>
  <si>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</si>
  <si>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</si>
  <si>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</si>
  <si>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</si>
  <si>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</si>
  <si>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</si>
  <si>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</si>
  <si>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</si>
  <si>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</si>
  <si>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</si>
  <si>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</si>
  <si>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</si>
  <si>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</si>
  <si>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</si>
  <si>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</si>
  <si>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</si>
  <si>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</si>
  <si>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</si>
  <si>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</si>
  <si>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</si>
  <si>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</si>
  <si>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</si>
  <si>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</si>
  <si>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</si>
  <si>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</si>
  <si>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</si>
  <si>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</si>
  <si>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</si>
  <si>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</si>
  <si>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</si>
  <si>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</si>
  <si>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</si>
  <si>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</si>
  <si>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</si>
  <si>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</si>
  <si>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</si>
  <si>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</si>
  <si>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</si>
  <si>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</si>
  <si>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</si>
  <si>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</si>
  <si>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</si>
  <si>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</si>
  <si>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</si>
  <si>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</si>
  <si>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</si>
  <si>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</si>
  <si>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</si>
  <si>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</si>
  <si>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</si>
  <si>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</si>
  <si>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</si>
  <si>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</si>
  <si>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</si>
  <si>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</si>
  <si>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</si>
  <si>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</si>
  <si>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</si>
  <si>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</si>
  <si>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</si>
  <si>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</si>
  <si>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</si>
  <si>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</si>
  <si>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</si>
  <si>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</si>
  <si>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</si>
  <si>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</si>
  <si>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</si>
  <si>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</si>
  <si>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</si>
  <si>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</si>
  <si>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</si>
  <si>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</si>
  <si>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</si>
  <si>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</si>
  <si>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</si>
  <si>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</si>
  <si>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</si>
  <si>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</si>
  <si>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</si>
  <si>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</si>
  <si>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</si>
  <si>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</si>
  <si>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</si>
  <si>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</si>
  <si>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</si>
  <si>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</si>
  <si>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</si>
  <si>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</si>
  <si>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</si>
  <si>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</si>
  <si>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</si>
  <si>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</si>
  <si>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</si>
  <si>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</si>
  <si>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</si>
  <si>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</si>
  <si>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</si>
  <si>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</si>
  <si>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</si>
  <si>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</si>
  <si>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</si>
  <si>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</si>
  <si>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</si>
  <si>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</si>
  <si>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</si>
  <si>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</si>
  <si>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</si>
  <si>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</si>
  <si>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</si>
  <si>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</si>
  <si>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</si>
  <si>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</si>
  <si>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</si>
  <si>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</si>
  <si>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</si>
  <si>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</si>
  <si>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</si>
  <si>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</si>
  <si>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</si>
  <si>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</si>
  <si>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</si>
  <si>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</si>
  <si>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</si>
  <si>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</si>
  <si>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</si>
  <si>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</si>
  <si>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</si>
  <si>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</si>
  <si>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</si>
  <si>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</si>
  <si>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</si>
  <si>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</si>
  <si>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</si>
  <si>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</si>
  <si>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</si>
  <si>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</si>
  <si>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</si>
  <si>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</si>
  <si>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</si>
  <si>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</si>
  <si>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</si>
  <si>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</si>
  <si>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</si>
  <si>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</si>
  <si>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</si>
  <si>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</si>
  <si>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</si>
  <si>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</si>
  <si>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</si>
  <si>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</si>
  <si>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</si>
  <si>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</si>
  <si>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</si>
  <si>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</si>
  <si>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</si>
  <si>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</si>
  <si>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</si>
  <si>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</si>
  <si>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</si>
  <si>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</si>
  <si>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</si>
  <si>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</si>
  <si>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</si>
  <si>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</si>
  <si>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</si>
  <si>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</si>
  <si>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</si>
  <si>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</si>
  <si>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</si>
  <si>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</si>
  <si>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</si>
  <si>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</si>
  <si>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</si>
  <si>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</si>
  <si>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</si>
  <si>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</si>
  <si>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</si>
  <si>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</si>
  <si>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</si>
  <si>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</si>
  <si>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</si>
  <si>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</si>
  <si>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</si>
  <si>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</si>
  <si>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</si>
  <si>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</si>
  <si>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</si>
  <si>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</si>
  <si>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</si>
  <si>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</si>
  <si>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</si>
  <si>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</si>
  <si>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</si>
  <si>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</si>
  <si>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</si>
  <si>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</si>
  <si>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</si>
  <si>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</si>
  <si>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</si>
  <si>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</si>
  <si>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</si>
  <si>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</si>
  <si>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</si>
  <si>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</si>
  <si>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</si>
  <si>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</si>
  <si>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</si>
  <si>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</si>
  <si>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</si>
  <si>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</si>
  <si>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</si>
  <si>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</si>
  <si>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</si>
  <si>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</si>
  <si>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</si>
  <si>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</si>
  <si>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</si>
  <si>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</si>
  <si>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</si>
  <si>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</si>
  <si>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</si>
  <si>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</si>
  <si>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</si>
  <si>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</si>
  <si>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</si>
  <si>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</si>
  <si>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</si>
  <si>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</si>
  <si>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</si>
  <si>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</si>
  <si>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</si>
  <si>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</si>
  <si>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</si>
  <si>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</si>
  <si>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</si>
  <si>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</si>
  <si>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</si>
  <si>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</si>
  <si>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</si>
  <si>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</si>
  <si>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</si>
  <si>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</si>
  <si>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</si>
  <si>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</si>
  <si>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</si>
  <si>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</si>
  <si>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</si>
  <si>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</si>
  <si>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</si>
  <si>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</si>
  <si>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</si>
  <si>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</si>
  <si>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</si>
  <si>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</si>
  <si>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</si>
  <si>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</si>
  <si>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</si>
  <si>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</si>
  <si>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</si>
  <si>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</si>
  <si>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</si>
  <si>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</si>
  <si>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</si>
  <si>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</si>
  <si>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</si>
  <si>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</si>
  <si>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</si>
  <si>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</si>
  <si>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</si>
  <si>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</si>
  <si>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</si>
  <si>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</si>
  <si>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</si>
  <si>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</si>
  <si>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</si>
  <si>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</si>
  <si>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</si>
  <si>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</si>
  <si>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</si>
  <si>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</si>
  <si>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</si>
  <si>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</si>
  <si>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</si>
  <si>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</si>
  <si>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</si>
  <si>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</si>
  <si>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</si>
  <si>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</si>
  <si>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</si>
  <si>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</si>
  <si>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</si>
  <si>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</si>
  <si>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</si>
  <si>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</si>
  <si>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</si>
  <si>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</si>
  <si>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</si>
  <si>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</si>
  <si>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</si>
  <si>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</si>
  <si>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</si>
  <si>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</si>
  <si>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</si>
  <si>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</si>
  <si>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</si>
  <si>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</si>
  <si>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</si>
  <si>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</si>
  <si>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</si>
  <si>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</si>
  <si>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</si>
  <si>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</si>
  <si>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</si>
  <si>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</si>
  <si>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</si>
  <si>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</si>
  <si>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</si>
  <si>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</si>
  <si>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</si>
  <si>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</si>
  <si>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</si>
  <si>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</si>
  <si>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</si>
  <si>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</si>
  <si>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</si>
  <si>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</si>
  <si>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</si>
  <si>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</si>
  <si>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</si>
  <si>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</si>
  <si>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</si>
  <si>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</si>
  <si>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</si>
  <si>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</si>
  <si>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</si>
  <si>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</si>
  <si>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</si>
  <si>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</si>
  <si>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</si>
  <si>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</si>
  <si>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</si>
  <si>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</si>
  <si>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</si>
  <si>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</si>
  <si>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</si>
  <si>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</si>
  <si>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</si>
  <si>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</si>
  <si>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</si>
  <si>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</si>
  <si>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</si>
  <si>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</si>
  <si>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</si>
  <si>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</si>
  <si>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</si>
  <si>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</si>
  <si>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</si>
  <si>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</si>
  <si>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</si>
  <si>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</si>
  <si>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</si>
  <si>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</si>
  <si>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</si>
  <si>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</si>
  <si>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</si>
  <si>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</si>
  <si>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</si>
  <si>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</si>
  <si>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</si>
  <si>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</si>
  <si>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</si>
  <si>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</si>
  <si>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</si>
  <si>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</si>
  <si>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</si>
  <si>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</si>
  <si>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</si>
  <si>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</si>
  <si>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</si>
  <si>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</si>
  <si>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</si>
  <si>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</si>
  <si>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</si>
  <si>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</si>
  <si>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</si>
  <si>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</si>
  <si>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</si>
  <si>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</si>
  <si>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</si>
  <si>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</si>
  <si>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</si>
  <si>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</si>
  <si>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</si>
  <si>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</si>
  <si>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</si>
  <si>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</si>
  <si>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</si>
  <si>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</si>
  <si>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</si>
  <si>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</si>
  <si>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</si>
  <si>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</si>
  <si>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</si>
  <si>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</si>
  <si>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</si>
  <si>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</si>
  <si>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</si>
  <si>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</si>
  <si>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</si>
  <si>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</si>
  <si>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</si>
  <si>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</si>
  <si>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</si>
  <si>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</si>
  <si>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</si>
  <si>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</si>
  <si>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</si>
  <si>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</si>
  <si>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</si>
  <si>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</si>
  <si>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</si>
  <si>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</si>
  <si>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</si>
  <si>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</si>
  <si>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</si>
  <si>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</si>
  <si>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</si>
  <si>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</si>
  <si>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</si>
  <si>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</si>
  <si>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</si>
  <si>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</si>
  <si>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</si>
  <si>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</si>
  <si>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</si>
  <si>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</si>
  <si>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</si>
  <si>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</si>
  <si>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</si>
  <si>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</si>
  <si>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</si>
  <si>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</si>
  <si>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</si>
  <si>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</si>
  <si>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</si>
  <si>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</si>
  <si>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</si>
  <si>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</si>
  <si>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</si>
  <si>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</si>
  <si>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</si>
  <si>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</si>
  <si>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</si>
  <si>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</si>
  <si>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</si>
  <si>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</si>
  <si>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</si>
  <si>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</si>
  <si>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</si>
  <si>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</si>
  <si>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</si>
  <si>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</si>
  <si>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</si>
  <si>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</si>
  <si>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</si>
  <si>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</si>
  <si>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</si>
  <si>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</si>
  <si>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</si>
  <si>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</si>
  <si>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</si>
  <si>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</si>
  <si>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</si>
  <si>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</si>
  <si>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</si>
  <si>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</si>
  <si>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</si>
  <si>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</si>
  <si>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</si>
  <si>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</si>
  <si>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</si>
  <si>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</si>
  <si>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</si>
  <si>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</si>
  <si>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</si>
  <si>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</si>
  <si>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</si>
  <si>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</si>
  <si>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</si>
  <si>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</si>
  <si>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</si>
  <si>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</si>
  <si>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</si>
  <si>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</si>
  <si>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</si>
  <si>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</si>
  <si>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</si>
  <si>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</si>
  <si>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</si>
  <si>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</si>
  <si>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</si>
  <si>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</si>
  <si>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</si>
  <si>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</si>
  <si>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</si>
  <si>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</si>
  <si>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</si>
  <si>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</si>
  <si>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</si>
  <si>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</si>
  <si>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</si>
  <si>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</si>
  <si>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</si>
  <si>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</si>
  <si>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</si>
  <si>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</si>
  <si>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</si>
  <si>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</si>
  <si>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</si>
  <si>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</si>
  <si>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</si>
  <si>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</si>
  <si>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</si>
  <si>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</si>
  <si>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</si>
  <si>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</si>
  <si>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</si>
  <si>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</si>
  <si>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</si>
  <si>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</si>
  <si>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</si>
  <si>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</si>
  <si>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</si>
  <si>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</si>
  <si>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</si>
  <si>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</si>
  <si>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</si>
  <si>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</si>
  <si>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</si>
  <si>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</si>
  <si>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</si>
  <si>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</si>
  <si>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</si>
  <si>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</si>
  <si>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</si>
  <si>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</si>
  <si>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</si>
  <si>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</si>
  <si>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</si>
  <si>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</si>
  <si>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</si>
  <si>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</si>
  <si>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</si>
  <si>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</si>
  <si>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</si>
  <si>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</si>
  <si>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</si>
  <si>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</si>
  <si>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</si>
  <si>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</si>
  <si>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</si>
  <si>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</si>
  <si>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</si>
  <si>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</si>
  <si>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</si>
  <si>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</si>
  <si>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</si>
  <si>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</si>
  <si>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</si>
  <si>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</si>
  <si>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</si>
  <si>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</si>
  <si>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</si>
  <si>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</si>
  <si>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</si>
  <si>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</si>
  <si>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</si>
  <si>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</si>
  <si>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</si>
  <si>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</si>
  <si>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</si>
  <si>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</si>
  <si>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</si>
  <si>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</si>
  <si>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</si>
  <si>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</si>
  <si>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</si>
  <si>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</si>
  <si>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</si>
  <si>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</si>
  <si>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</si>
  <si>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</si>
  <si>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</si>
  <si>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</si>
  <si>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</si>
  <si>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</si>
  <si>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</si>
  <si>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</si>
  <si>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</si>
  <si>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</si>
  <si>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</si>
  <si>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</si>
  <si>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</si>
  <si>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</si>
  <si>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</si>
  <si>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</si>
  <si>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</si>
  <si>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</si>
  <si>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</si>
  <si>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</si>
  <si>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</si>
  <si>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</si>
  <si>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</si>
  <si>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</si>
  <si>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</si>
  <si>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</si>
  <si>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</si>
  <si>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</si>
  <si>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</si>
  <si>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</si>
  <si>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</si>
  <si>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</si>
  <si>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</si>
  <si>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</si>
  <si>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</si>
  <si>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</si>
  <si>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</si>
  <si>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</si>
  <si>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</si>
  <si>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</si>
  <si>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</si>
  <si>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</si>
  <si>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</si>
  <si>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</si>
  <si>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</si>
  <si>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</si>
  <si>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</si>
  <si>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</si>
  <si>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</si>
  <si>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</si>
  <si>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</si>
  <si>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</si>
  <si>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</si>
  <si>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</si>
  <si>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</si>
  <si>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</si>
  <si>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</si>
  <si>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</si>
  <si>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</si>
  <si>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</si>
  <si>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</si>
  <si>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</si>
  <si>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</si>
  <si>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</si>
  <si>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</si>
  <si>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</si>
  <si>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</si>
  <si>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</si>
  <si>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</si>
  <si>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</si>
  <si>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</si>
  <si>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</si>
  <si>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</si>
  <si>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</si>
  <si>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</si>
  <si>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</si>
  <si>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</si>
  <si>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</si>
  <si>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</si>
  <si>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</si>
  <si>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</si>
  <si>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</si>
  <si>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</si>
  <si>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</si>
  <si>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</si>
  <si>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</si>
  <si>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</si>
  <si>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</si>
  <si>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</si>
  <si>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</si>
  <si>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</si>
  <si>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</si>
  <si>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</si>
  <si>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</si>
  <si>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</si>
  <si>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</si>
  <si>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</si>
  <si>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</si>
  <si>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</si>
  <si>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</si>
  <si>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</si>
  <si>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</si>
  <si>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</si>
  <si>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</si>
  <si>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</si>
  <si>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</si>
  <si>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</si>
  <si>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</si>
  <si>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</si>
  <si>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</si>
  <si>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</si>
  <si>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</si>
  <si>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</si>
  <si>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</si>
  <si>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</si>
  <si>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</si>
  <si>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</si>
  <si>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</si>
  <si>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</si>
  <si>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</si>
  <si>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</si>
  <si>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</si>
  <si>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</si>
  <si>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</si>
  <si>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</si>
  <si>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</si>
  <si>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</si>
  <si>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</si>
  <si>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</si>
  <si>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</si>
  <si>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</si>
  <si>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</si>
  <si>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</si>
  <si>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</si>
  <si>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</si>
  <si>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</si>
  <si>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</si>
  <si>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</si>
  <si>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</si>
  <si>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</si>
  <si>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</si>
  <si>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</si>
  <si>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</si>
  <si>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</si>
  <si>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</si>
  <si>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</si>
  <si>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</si>
  <si>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</si>
  <si>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</si>
  <si>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</si>
  <si>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</si>
  <si>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</si>
  <si>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</si>
  <si>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</si>
  <si>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</si>
  <si>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</si>
  <si>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</si>
  <si>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</si>
  <si>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</si>
  <si>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</si>
  <si>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</si>
  <si>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</si>
  <si>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</si>
  <si>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</si>
  <si>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</si>
  <si>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</si>
  <si>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</si>
  <si>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</si>
  <si>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</si>
  <si>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</si>
  <si>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</si>
  <si>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</si>
  <si>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</si>
  <si>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</si>
  <si>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</si>
  <si>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</si>
  <si>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</si>
  <si>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</si>
  <si>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</si>
  <si>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</si>
  <si>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</si>
  <si>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</si>
  <si>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</si>
  <si>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</si>
  <si>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</si>
  <si>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</si>
  <si>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</si>
  <si>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</si>
  <si>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</si>
  <si>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</si>
  <si>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</si>
  <si>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</si>
  <si>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</si>
  <si>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</si>
  <si>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</si>
  <si>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</si>
  <si>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</si>
  <si>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</si>
  <si>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</si>
  <si>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</si>
  <si>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</si>
  <si>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</si>
  <si>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</si>
  <si>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</si>
  <si>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</si>
  <si>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</si>
  <si>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</si>
  <si>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</si>
  <si>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</si>
  <si>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</si>
  <si>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</si>
  <si>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</si>
  <si>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</si>
  <si>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</si>
  <si>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</si>
  <si>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</si>
  <si>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</si>
  <si>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</si>
  <si>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</si>
  <si>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</si>
  <si>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</si>
  <si>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</si>
  <si>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</si>
  <si>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</si>
  <si>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</si>
  <si>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</si>
  <si>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</si>
  <si>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</si>
  <si>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</si>
  <si>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</si>
  <si>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</si>
  <si>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</si>
  <si>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</si>
  <si>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</si>
  <si>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</si>
  <si>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</si>
  <si>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</si>
  <si>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</si>
  <si>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</si>
  <si>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</si>
  <si>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</si>
  <si>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</si>
  <si>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</si>
  <si>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</si>
  <si>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</si>
  <si>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</si>
  <si>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</si>
  <si>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</si>
  <si>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</si>
  <si>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</si>
  <si>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</si>
  <si>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</si>
  <si>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</si>
  <si>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</si>
  <si>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</si>
  <si>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</si>
  <si>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</si>
  <si>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</si>
  <si>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</si>
  <si>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</si>
  <si>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</si>
  <si>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</si>
  <si>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</si>
  <si>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</si>
  <si>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</si>
  <si>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</si>
  <si>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</si>
  <si>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</si>
  <si>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</si>
  <si>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</si>
  <si>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</si>
  <si>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</si>
  <si>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</si>
  <si>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</si>
  <si>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</si>
  <si>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</si>
  <si>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</si>
  <si>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</si>
  <si>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</si>
  <si>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</si>
  <si>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</si>
  <si>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</si>
  <si>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</si>
  <si>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</si>
  <si>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</si>
  <si>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</si>
  <si>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</si>
  <si>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</si>
  <si>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</si>
  <si>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</si>
  <si>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</si>
  <si>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</si>
  <si>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</si>
  <si>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</si>
  <si>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</si>
  <si>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</si>
  <si>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</si>
  <si>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</si>
  <si>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</si>
  <si>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</si>
  <si>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</si>
  <si>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</si>
  <si>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</si>
  <si>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</si>
  <si>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</si>
  <si>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</si>
  <si>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</si>
  <si>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</si>
  <si>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</si>
  <si>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</si>
  <si>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</si>
  <si>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</si>
  <si>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</si>
  <si>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</si>
  <si>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</si>
  <si>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</si>
  <si>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</si>
  <si>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</si>
  <si>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</si>
  <si>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</si>
  <si>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</si>
  <si>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</si>
  <si>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</si>
  <si>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</si>
  <si>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</si>
  <si>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</si>
  <si>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</si>
  <si>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</si>
  <si>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</si>
  <si>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</si>
  <si>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</si>
  <si>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</si>
  <si>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</si>
  <si>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</si>
  <si>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</si>
  <si>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</si>
  <si>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</si>
  <si>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</si>
  <si>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</si>
  <si>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</si>
  <si>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</si>
  <si>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</si>
  <si>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</si>
  <si>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</si>
  <si>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</si>
  <si>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</si>
  <si>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</si>
  <si>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</si>
  <si>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</si>
  <si>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</si>
  <si>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</si>
  <si>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</si>
  <si>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</si>
  <si>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</si>
  <si>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</si>
  <si>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</si>
  <si>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</si>
  <si>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</si>
  <si>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</si>
  <si>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</si>
  <si>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</si>
  <si>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</si>
  <si>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</si>
  <si>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</si>
  <si>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</si>
  <si>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</si>
  <si>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</si>
  <si>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</si>
  <si>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</si>
  <si>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</si>
  <si>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</si>
  <si>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</si>
  <si>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</si>
  <si>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</si>
  <si>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</si>
  <si>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</si>
  <si>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</si>
  <si>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</si>
  <si>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</si>
  <si>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</si>
  <si>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</si>
  <si>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</si>
  <si>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</si>
  <si>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</si>
  <si>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</si>
  <si>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</si>
  <si>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</si>
  <si>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</si>
  <si>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</si>
  <si>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</si>
  <si>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</si>
  <si>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</si>
  <si>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</si>
  <si>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</si>
  <si>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</si>
  <si>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</si>
  <si>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</si>
  <si>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</si>
  <si>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</si>
  <si>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</si>
  <si>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</si>
  <si>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</si>
  <si>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</si>
  <si>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</si>
  <si>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</si>
  <si>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</si>
  <si>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</si>
  <si>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</si>
  <si>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</si>
  <si>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</si>
  <si>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</si>
  <si>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</si>
  <si>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</si>
  <si>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</si>
  <si>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</si>
  <si>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</si>
  <si>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</si>
  <si>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</si>
  <si>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</si>
  <si>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</si>
  <si>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</si>
  <si>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</si>
  <si>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</si>
  <si>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</si>
  <si>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</si>
  <si>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</si>
  <si>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</si>
  <si>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</si>
  <si>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</si>
  <si>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</si>
  <si>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</si>
  <si>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</si>
  <si>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</si>
  <si>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</si>
  <si>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</si>
  <si>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</si>
  <si>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</si>
  <si>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</si>
  <si>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</si>
  <si>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</si>
  <si>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</si>
  <si>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</si>
  <si>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</si>
  <si>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</si>
  <si>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</si>
  <si>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</si>
  <si>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</si>
  <si>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</si>
  <si>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</si>
  <si>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</si>
  <si>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</si>
  <si>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</si>
  <si>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</si>
  <si>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</si>
  <si>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</si>
  <si>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</si>
  <si>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</si>
  <si>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</si>
  <si>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</si>
  <si>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</si>
  <si>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</si>
  <si>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</si>
  <si>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</si>
  <si>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</si>
  <si>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</si>
  <si>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</si>
  <si>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</si>
  <si>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</si>
  <si>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</si>
  <si>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</si>
  <si>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</si>
  <si>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</si>
  <si>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</si>
  <si>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</si>
  <si>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</si>
  <si>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</si>
  <si>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</si>
  <si>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</si>
  <si>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</si>
  <si>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</si>
  <si>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</si>
  <si>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</si>
  <si>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</si>
  <si>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</si>
  <si>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</si>
  <si>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</si>
  <si>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</si>
  <si>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</si>
  <si>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</si>
  <si>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</si>
  <si>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</si>
  <si>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</si>
  <si>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</si>
  <si>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</si>
  <si>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</si>
  <si>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</si>
  <si>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</si>
  <si>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</si>
  <si>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</si>
  <si>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</si>
  <si>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</si>
  <si>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</si>
  <si>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</si>
  <si>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</si>
  <si>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</si>
  <si>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</si>
  <si>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</si>
  <si>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</si>
  <si>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</si>
  <si>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</si>
  <si>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</si>
  <si>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</si>
  <si>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</si>
  <si>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</si>
  <si>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</si>
  <si>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</si>
  <si>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</si>
  <si>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</si>
  <si>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</si>
  <si>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</si>
  <si>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</si>
  <si>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</si>
  <si>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</si>
  <si>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</si>
  <si>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</si>
  <si>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</si>
  <si>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</si>
  <si>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</si>
  <si>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</si>
  <si>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</si>
  <si>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</si>
  <si>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</si>
  <si>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</si>
  <si>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</si>
  <si>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</si>
  <si>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</si>
  <si>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</si>
  <si>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</si>
  <si>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</si>
  <si>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</si>
  <si>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</si>
  <si>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</si>
  <si>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</si>
  <si>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</si>
  <si>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</si>
  <si>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</si>
  <si>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</si>
  <si>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</si>
  <si>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</si>
  <si>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</si>
  <si>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</si>
  <si>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</si>
  <si>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</si>
  <si>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</si>
  <si>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</si>
  <si>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</si>
  <si>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</si>
  <si>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</si>
  <si>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</si>
  <si>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</si>
  <si>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</si>
  <si>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</si>
  <si>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</si>
  <si>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</si>
  <si>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</si>
  <si>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</si>
  <si>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</si>
  <si>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</si>
  <si>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</si>
  <si>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</si>
  <si>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</si>
  <si>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</si>
  <si>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</si>
  <si>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</si>
  <si>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</si>
  <si>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</si>
  <si>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</si>
  <si>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</si>
  <si>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</si>
  <si>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</si>
  <si>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</si>
  <si>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</si>
  <si>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</si>
  <si>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</si>
  <si>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</si>
  <si>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</si>
  <si>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</si>
  <si>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</si>
  <si>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</si>
  <si>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</si>
  <si>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</si>
  <si>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</si>
  <si>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</si>
  <si>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</si>
  <si>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</si>
  <si>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</si>
  <si>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</si>
  <si>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</si>
  <si>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</si>
  <si>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</si>
  <si>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</si>
  <si>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</si>
  <si>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</si>
  <si>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</si>
  <si>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</si>
  <si>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</si>
  <si>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</si>
  <si>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</si>
  <si>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</si>
  <si>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</si>
  <si>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</si>
  <si>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</si>
  <si>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</si>
  <si>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</si>
  <si>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</si>
  <si>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</si>
  <si>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</si>
  <si>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</si>
  <si>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</si>
  <si>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</si>
  <si>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</si>
  <si>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</si>
  <si>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</si>
  <si>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</si>
  <si>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</si>
  <si>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</si>
  <si>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</si>
  <si>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</si>
  <si>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</si>
  <si>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</si>
  <si>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</si>
  <si>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</si>
  <si>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</si>
  <si>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</si>
  <si>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</si>
  <si>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</si>
  <si>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</si>
  <si>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</si>
  <si>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</si>
  <si>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</si>
  <si>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</si>
  <si>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</si>
  <si>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</si>
  <si>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</si>
  <si>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</si>
  <si>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</si>
  <si>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</si>
  <si>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</si>
  <si>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</si>
  <si>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</si>
  <si>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</si>
  <si>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</si>
  <si>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</si>
  <si>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</si>
  <si>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</si>
  <si>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</si>
  <si>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</si>
  <si>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</si>
  <si>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</si>
  <si>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</si>
  <si>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</si>
  <si>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</si>
  <si>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</si>
  <si>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</si>
  <si>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</si>
  <si>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</si>
  <si>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</si>
  <si>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</si>
  <si>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</si>
  <si>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</si>
  <si>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</si>
  <si>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</si>
  <si>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</si>
  <si>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</si>
  <si>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</si>
  <si>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</si>
  <si>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</si>
  <si>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</si>
  <si>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</si>
  <si>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</si>
  <si>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</si>
  <si>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</si>
  <si>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</si>
  <si>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</si>
  <si>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</si>
  <si>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</si>
  <si>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</si>
  <si>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</si>
  <si>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</si>
  <si>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</si>
  <si>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</si>
  <si>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</si>
  <si>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</si>
  <si>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</si>
  <si>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</si>
  <si>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</si>
  <si>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</si>
  <si>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</si>
  <si>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</si>
  <si>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</si>
  <si>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</si>
  <si>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</si>
  <si>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</si>
  <si>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</si>
  <si>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</si>
  <si>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</si>
  <si>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</si>
  <si>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</si>
  <si>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</si>
  <si>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</si>
  <si>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</si>
  <si>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</si>
  <si>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</si>
  <si>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</si>
  <si>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</si>
  <si>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</si>
  <si>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</si>
  <si>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</si>
  <si>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</si>
  <si>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</si>
  <si>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</si>
  <si>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</si>
  <si>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</si>
  <si>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</si>
  <si>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</si>
  <si>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</si>
  <si>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</si>
  <si>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</si>
  <si>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</si>
  <si>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</si>
  <si>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</si>
  <si>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</si>
  <si>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</si>
  <si>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</si>
  <si>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</si>
  <si>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</si>
  <si>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</si>
  <si>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</si>
  <si>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</si>
  <si>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</si>
  <si>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</si>
  <si>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</si>
  <si>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</si>
  <si>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</si>
  <si>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</si>
  <si>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</si>
  <si>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</si>
  <si>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</si>
  <si>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</si>
  <si>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</si>
  <si>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</si>
  <si>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</si>
  <si>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</si>
  <si>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</si>
  <si>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</si>
  <si>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</si>
  <si>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</si>
  <si>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</si>
  <si>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</si>
  <si>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</si>
  <si>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</si>
  <si>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</si>
  <si>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</si>
  <si>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</si>
  <si>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</si>
  <si>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</si>
  <si>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</si>
  <si>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</si>
  <si>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</si>
  <si>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</si>
  <si>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</si>
  <si>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</si>
  <si>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</si>
  <si>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</si>
  <si>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</si>
  <si>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</si>
  <si>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</si>
  <si>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</si>
  <si>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</si>
  <si>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</si>
  <si>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</si>
  <si>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</si>
  <si>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</si>
  <si>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</si>
  <si>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</si>
  <si>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</si>
  <si>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</si>
  <si>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</si>
  <si>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</si>
  <si>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</si>
  <si>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</si>
  <si>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</si>
  <si>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</si>
  <si>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</si>
  <si>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</si>
  <si>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</si>
  <si>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</si>
  <si>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</si>
  <si>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</si>
  <si>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</si>
  <si>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</si>
  <si>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</si>
  <si>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</si>
  <si>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</si>
  <si>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</si>
  <si>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</si>
  <si>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</si>
  <si>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</si>
  <si>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</si>
  <si>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</si>
  <si>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</si>
  <si>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</si>
  <si>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</si>
  <si>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</si>
  <si>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</si>
  <si>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</si>
  <si>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</si>
  <si>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</si>
  <si>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</si>
  <si>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</si>
  <si>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</si>
  <si>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</si>
  <si>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</si>
  <si>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</si>
  <si>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</si>
  <si>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</si>
  <si>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</si>
  <si>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</si>
  <si>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</si>
  <si>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</si>
  <si>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</si>
  <si>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</si>
  <si>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</si>
  <si>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</si>
  <si>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</si>
  <si>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</si>
  <si>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</si>
  <si>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</si>
  <si>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</si>
  <si>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</si>
  <si>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</si>
  <si>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</si>
  <si>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</si>
  <si>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</si>
  <si>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</si>
  <si>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</si>
  <si>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</si>
  <si>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</si>
  <si>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</si>
  <si>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</si>
  <si>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</si>
  <si>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</si>
  <si>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</si>
  <si>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</si>
  <si>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</si>
  <si>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</si>
  <si>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</si>
  <si>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</si>
  <si>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</si>
  <si>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</si>
  <si>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</si>
  <si>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</si>
  <si>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</si>
  <si>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</si>
  <si>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</si>
  <si>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</si>
  <si>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</si>
  <si>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</si>
  <si>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</si>
  <si>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</si>
  <si>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</si>
  <si>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</si>
  <si>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</si>
  <si>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</si>
  <si>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</si>
  <si>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</si>
  <si>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</si>
  <si>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</si>
  <si>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</si>
  <si>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</si>
  <si>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</si>
  <si>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</si>
  <si>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</si>
  <si>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</si>
  <si>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</si>
  <si>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</si>
  <si>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</si>
  <si>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</si>
  <si>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</si>
  <si>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</si>
  <si>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</si>
  <si>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</si>
  <si>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</si>
  <si>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</si>
  <si>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</si>
  <si>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</si>
  <si>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</si>
  <si>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</si>
  <si>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</si>
  <si>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</si>
  <si>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</si>
  <si>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</si>
  <si>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</si>
  <si>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</si>
  <si>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</si>
  <si>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</si>
  <si>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</si>
  <si>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</si>
  <si>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</si>
  <si>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</si>
  <si>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</si>
  <si>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</si>
  <si>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</si>
  <si>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</si>
  <si>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</si>
  <si>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</si>
  <si>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</si>
  <si>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</si>
  <si>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</si>
  <si>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</si>
  <si>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</si>
  <si>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</si>
  <si>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</si>
  <si>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</si>
  <si>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</si>
  <si>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</si>
  <si>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</si>
  <si>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</si>
  <si>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</si>
  <si>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</si>
  <si>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</si>
  <si>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</si>
  <si>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</si>
  <si>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</si>
  <si>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</si>
  <si>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</si>
  <si>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</si>
  <si>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</si>
  <si>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</si>
  <si>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</si>
  <si>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</si>
  <si>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</si>
  <si>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</si>
  <si>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</si>
  <si>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</si>
  <si>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</si>
  <si>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</si>
  <si>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</si>
  <si>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</si>
  <si>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</si>
  <si>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</si>
  <si>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</si>
  <si>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</si>
  <si>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</si>
  <si>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</si>
  <si>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</si>
  <si>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</si>
  <si>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</si>
  <si>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</si>
  <si>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</si>
  <si>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</si>
  <si>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</si>
  <si>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</si>
  <si>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</si>
  <si>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</si>
  <si>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</si>
  <si>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</si>
  <si>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</si>
  <si>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</si>
  <si>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</si>
  <si>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</si>
  <si>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</si>
  <si>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</si>
  <si>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</si>
  <si>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</si>
  <si>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</si>
  <si>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</si>
  <si>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</si>
  <si>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</si>
  <si>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</si>
  <si>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</si>
  <si>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</si>
  <si>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</si>
  <si>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</si>
  <si>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</si>
  <si>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</si>
  <si>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</si>
  <si>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</si>
  <si>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</si>
  <si>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</si>
  <si>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</si>
  <si>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</si>
  <si>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</si>
  <si>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</si>
  <si>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</si>
  <si>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</si>
  <si>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</si>
  <si>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</si>
  <si>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</si>
  <si>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</si>
  <si>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</si>
  <si>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</si>
  <si>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</si>
  <si>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</si>
  <si>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</si>
  <si>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</si>
  <si>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</si>
  <si>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</si>
  <si>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</si>
  <si>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</si>
  <si>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</si>
  <si>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</si>
  <si>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</si>
  <si>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</si>
  <si>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</si>
  <si>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</si>
  <si>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</si>
  <si>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</si>
  <si>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</si>
  <si>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</si>
  <si>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</si>
  <si>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</si>
  <si>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</si>
  <si>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</si>
  <si>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</si>
  <si>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</si>
  <si>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</si>
  <si>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</si>
  <si>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</si>
  <si>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</si>
  <si>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</si>
  <si>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</si>
  <si>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</si>
  <si>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</si>
  <si>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</si>
  <si>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</si>
  <si>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</si>
  <si>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</si>
  <si>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</si>
  <si>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</si>
  <si>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</si>
  <si>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</si>
  <si>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</si>
  <si>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</si>
  <si>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</si>
  <si>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</si>
  <si>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</si>
  <si>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</si>
  <si>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</si>
  <si>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</si>
  <si>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</si>
  <si>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</si>
  <si>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</si>
  <si>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</si>
  <si>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</si>
  <si>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</si>
  <si>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</si>
  <si>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</si>
  <si>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</si>
  <si>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</si>
  <si>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</si>
  <si>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</si>
  <si>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</si>
  <si>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</si>
  <si>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</si>
  <si>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</si>
  <si>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</si>
  <si>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</si>
  <si>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</si>
  <si>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</si>
  <si>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</si>
  <si>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</si>
  <si>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</si>
  <si>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</si>
  <si>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</si>
  <si>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</si>
  <si>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</si>
  <si>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</si>
  <si>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</si>
  <si>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</si>
  <si>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</si>
  <si>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</si>
  <si>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</si>
  <si>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</si>
  <si>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</si>
  <si>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</si>
  <si>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</si>
  <si>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</si>
  <si>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</si>
  <si>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</si>
  <si>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</si>
  <si>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</si>
  <si>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</si>
  <si>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</si>
  <si>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</si>
  <si>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</si>
  <si>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</si>
  <si>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</si>
  <si>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</si>
  <si>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</si>
  <si>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</si>
  <si>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</si>
  <si>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</si>
  <si>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</si>
  <si>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</si>
  <si>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</si>
  <si>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</si>
  <si>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</si>
  <si>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</si>
  <si>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</si>
  <si>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</si>
  <si>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</si>
  <si>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</si>
  <si>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</si>
  <si>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</si>
  <si>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</si>
  <si>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</si>
  <si>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</si>
  <si>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</si>
  <si>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</si>
  <si>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</si>
  <si>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</si>
  <si>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</si>
  <si>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</si>
  <si>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</si>
  <si>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</si>
  <si>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</si>
  <si>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</si>
  <si>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</si>
  <si>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</si>
  <si>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</si>
  <si>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</si>
  <si>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</si>
  <si>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</si>
  <si>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</si>
  <si>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</si>
  <si>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</si>
  <si>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</si>
  <si>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</si>
  <si>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</si>
  <si>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</si>
  <si>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</si>
  <si>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</si>
  <si>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</si>
  <si>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</si>
  <si>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</si>
  <si>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</si>
  <si>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</si>
  <si>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</si>
  <si>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</si>
  <si>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</si>
  <si>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</si>
  <si>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</si>
  <si>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</si>
  <si>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</si>
  <si>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</si>
  <si>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</si>
  <si>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</si>
  <si>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</si>
  <si>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</si>
  <si>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</si>
  <si>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</si>
  <si>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</si>
  <si>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</si>
  <si>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</si>
  <si>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</si>
  <si>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</si>
  <si>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</si>
  <si>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</si>
  <si>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</si>
  <si>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</si>
  <si>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</si>
  <si>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</si>
  <si>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</si>
  <si>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</si>
  <si>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</si>
  <si>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</si>
  <si>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</si>
  <si>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</si>
  <si>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</si>
  <si>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</si>
  <si>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</si>
  <si>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</si>
  <si>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</si>
  <si>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</si>
  <si>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</si>
  <si>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</si>
  <si>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</si>
  <si>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</si>
  <si>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</si>
  <si>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</si>
  <si>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</si>
  <si>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</si>
  <si>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</si>
  <si>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</si>
  <si>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</si>
  <si>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</si>
  <si>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</si>
  <si>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</si>
  <si>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</si>
  <si>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</si>
  <si>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</si>
  <si>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</si>
  <si>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</si>
  <si>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</si>
  <si>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</si>
  <si>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</si>
  <si>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</si>
  <si>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</si>
  <si>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</si>
  <si>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</si>
  <si>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</si>
  <si>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</si>
  <si>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</si>
  <si>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</si>
  <si>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</si>
  <si>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</si>
  <si>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</si>
  <si>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</si>
  <si>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</si>
  <si>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</si>
  <si>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</si>
  <si>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</si>
  <si>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</si>
  <si>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</si>
  <si>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</si>
  <si>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</si>
  <si>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</si>
  <si>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</si>
  <si>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</si>
  <si>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</si>
  <si>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</si>
  <si>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</si>
  <si>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</si>
  <si>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</si>
  <si>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</si>
  <si>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</si>
  <si>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</si>
  <si>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</si>
  <si>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</si>
  <si>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</si>
  <si>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</si>
  <si>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</si>
  <si>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</si>
  <si>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</si>
  <si>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</si>
  <si>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</si>
  <si>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</si>
  <si>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</si>
  <si>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</si>
  <si>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</si>
  <si>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</si>
  <si>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</si>
  <si>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</si>
  <si>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</si>
  <si>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</si>
  <si>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</si>
  <si>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</si>
  <si>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</si>
  <si>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</si>
  <si>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</si>
  <si>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</si>
  <si>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</si>
  <si>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</si>
  <si>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</si>
  <si>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</si>
  <si>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</si>
  <si>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</si>
  <si>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</si>
  <si>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</si>
  <si>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</si>
  <si>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</si>
  <si>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</si>
  <si>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</si>
  <si>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</si>
  <si>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</si>
  <si>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</si>
  <si>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</si>
  <si>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</si>
  <si>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</si>
  <si>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</si>
  <si>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</si>
  <si>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</si>
  <si>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</si>
  <si>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</si>
  <si>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</si>
  <si>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</si>
  <si>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</si>
  <si>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</si>
  <si>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</si>
  <si>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</si>
  <si>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</si>
  <si>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</si>
  <si>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</si>
  <si>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</si>
  <si>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</si>
  <si>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</si>
  <si>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</si>
  <si>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</si>
  <si>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</si>
  <si>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</si>
  <si>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</si>
  <si>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</si>
  <si>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</si>
  <si>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</si>
  <si>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</si>
  <si>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</si>
  <si>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</si>
  <si>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</si>
  <si>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</si>
  <si>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</si>
  <si>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</si>
  <si>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</si>
  <si>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</si>
  <si>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</si>
  <si>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</si>
  <si>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</si>
  <si>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</si>
  <si>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</si>
  <si>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</si>
  <si>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</si>
  <si>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</si>
  <si>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</si>
  <si>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</si>
  <si>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</si>
  <si>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</si>
  <si>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</si>
  <si>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</si>
  <si>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</si>
  <si>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</si>
  <si>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</si>
  <si>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</si>
  <si>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</si>
  <si>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</si>
  <si>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</si>
  <si>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</si>
  <si>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</si>
  <si>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</si>
  <si>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</si>
  <si>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</si>
  <si>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</si>
  <si>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</si>
  <si>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</si>
  <si>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</si>
  <si>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</si>
  <si>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</si>
  <si>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</si>
  <si>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</si>
  <si>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</si>
  <si>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</si>
  <si>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</si>
  <si>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</si>
  <si>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</si>
  <si>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</si>
  <si>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</si>
  <si>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</si>
  <si>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</si>
  <si>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</si>
  <si>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</si>
  <si>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</si>
  <si>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</si>
  <si>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</si>
  <si>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</si>
  <si>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</si>
  <si>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</si>
  <si>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</si>
  <si>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</si>
  <si>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</si>
  <si>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</si>
  <si>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</si>
  <si>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</si>
  <si>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</si>
  <si>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</si>
  <si>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</si>
  <si>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</si>
  <si>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</si>
  <si>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</si>
  <si>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</si>
  <si>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</si>
  <si>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</si>
  <si>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</si>
  <si>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</si>
  <si>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</si>
  <si>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</si>
  <si>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</si>
  <si>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</si>
  <si>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</si>
  <si>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</si>
  <si>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</si>
  <si>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</si>
  <si>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</si>
  <si>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</si>
  <si>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</si>
  <si>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</si>
  <si>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</si>
  <si>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</si>
  <si>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</si>
  <si>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</si>
  <si>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</si>
  <si>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</si>
  <si>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</si>
  <si>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</si>
  <si>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</si>
  <si>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</si>
  <si>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</si>
  <si>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</si>
  <si>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</si>
  <si>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</si>
  <si>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</si>
  <si>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</si>
  <si>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</si>
  <si>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</si>
  <si>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</si>
  <si>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</si>
  <si>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</si>
  <si>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</si>
  <si>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</si>
  <si>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</si>
  <si>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</si>
  <si>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</si>
  <si>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</si>
  <si>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</si>
  <si>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</si>
  <si>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</si>
  <si>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</si>
  <si>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</si>
  <si>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</si>
  <si>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</si>
  <si>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</si>
  <si>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</si>
  <si>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</si>
  <si>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</si>
  <si>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</si>
  <si>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</si>
  <si>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</si>
  <si>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</si>
  <si>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</si>
  <si>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</si>
  <si>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</si>
  <si>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</si>
  <si>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</si>
  <si>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</si>
  <si>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</si>
  <si>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</si>
  <si>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</si>
  <si>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</si>
  <si>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</si>
  <si>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</si>
  <si>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</si>
  <si>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</si>
  <si>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</si>
  <si>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</si>
  <si>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</si>
  <si>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</si>
  <si>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</si>
  <si>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</si>
  <si>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</si>
  <si>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</si>
  <si>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</si>
  <si>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</si>
  <si>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</si>
  <si>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</si>
  <si>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</si>
  <si>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</si>
  <si>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</si>
  <si>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</si>
  <si>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</si>
  <si>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</si>
  <si>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</si>
  <si>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</si>
  <si>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</si>
  <si>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</si>
  <si>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</si>
  <si>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</si>
  <si>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</si>
  <si>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</si>
  <si>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</si>
  <si>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</si>
  <si>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</si>
  <si>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</si>
  <si>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</si>
  <si>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</si>
  <si>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</si>
  <si>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</si>
  <si>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</si>
  <si>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</si>
  <si>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</si>
  <si>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</si>
  <si>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</si>
  <si>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</si>
  <si>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</si>
  <si>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</si>
  <si>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</si>
  <si>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</si>
  <si>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</si>
  <si>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</si>
  <si>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</si>
  <si>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</si>
  <si>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</si>
  <si>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</si>
  <si>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</si>
  <si>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</si>
  <si>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</si>
  <si>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</si>
  <si>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</si>
  <si>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</si>
  <si>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</si>
  <si>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</si>
  <si>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</si>
  <si>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</si>
  <si>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</si>
  <si>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</si>
  <si>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</si>
  <si>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</si>
  <si>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</si>
  <si>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</si>
  <si>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</si>
  <si>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</si>
  <si>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</si>
  <si>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</si>
  <si>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</si>
  <si>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</si>
  <si>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</si>
  <si>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</si>
  <si>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</si>
  <si>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</si>
  <si>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</si>
  <si>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</si>
  <si>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</si>
  <si>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</si>
  <si>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</si>
  <si>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</si>
  <si>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</si>
  <si>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</si>
  <si>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</si>
  <si>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</si>
  <si>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</si>
  <si>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</si>
  <si>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</si>
  <si>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</si>
  <si>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</si>
  <si>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</si>
  <si>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</si>
  <si>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</si>
  <si>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</si>
  <si>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</si>
  <si>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</si>
  <si>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</si>
  <si>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</si>
  <si>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</si>
  <si>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</si>
  <si>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</si>
  <si>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</si>
  <si>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</si>
  <si>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</si>
  <si>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</si>
  <si>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</si>
  <si>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</si>
  <si>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</si>
  <si>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</si>
  <si>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</si>
  <si>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</si>
  <si>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</si>
  <si>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</si>
  <si>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</si>
  <si>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</si>
  <si>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</si>
  <si>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</si>
  <si>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</si>
  <si>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</si>
  <si>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</si>
  <si>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</si>
  <si>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</si>
  <si>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</si>
  <si>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</si>
  <si>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</si>
  <si>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</si>
  <si>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</si>
  <si>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</si>
  <si>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</si>
  <si>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</si>
  <si>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</si>
  <si>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</si>
  <si>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</si>
  <si>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</si>
  <si>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</si>
  <si>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</si>
  <si>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</si>
  <si>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</si>
  <si>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</si>
  <si>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</si>
  <si>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</si>
  <si>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</si>
  <si>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</si>
  <si>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</si>
  <si>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</si>
  <si>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</si>
  <si>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</si>
  <si>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</si>
  <si>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</si>
  <si>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</si>
  <si>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</si>
  <si>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</si>
  <si>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</si>
  <si>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</si>
  <si>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</si>
  <si>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</si>
  <si>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</si>
  <si>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</si>
  <si>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</si>
  <si>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</si>
  <si>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</si>
  <si>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</si>
  <si>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</si>
  <si>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</si>
  <si>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</si>
  <si>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</si>
  <si>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</si>
  <si>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</si>
  <si>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</si>
  <si>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</si>
  <si>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</si>
  <si>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</si>
  <si>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</si>
  <si>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</si>
  <si>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</si>
  <si>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</si>
  <si>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</si>
  <si>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</si>
  <si>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</si>
  <si>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</si>
  <si>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</si>
  <si>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</si>
  <si>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</si>
  <si>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</si>
  <si>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</si>
  <si>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</si>
  <si>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</si>
  <si>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</si>
  <si>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</si>
  <si>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</si>
  <si>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</si>
  <si>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</si>
  <si>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</si>
  <si>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</si>
  <si>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</si>
  <si>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</si>
  <si>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</si>
  <si>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</si>
  <si>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</si>
  <si>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</si>
  <si>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</si>
  <si>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</si>
  <si>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</si>
  <si>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</si>
  <si>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</si>
  <si>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</si>
  <si>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</si>
  <si>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</si>
  <si>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</si>
  <si>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</si>
  <si>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</si>
  <si>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</si>
  <si>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</si>
  <si>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</si>
  <si>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</si>
  <si>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</si>
  <si>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</si>
  <si>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</si>
  <si>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</si>
  <si>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</si>
  <si>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</si>
  <si>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</si>
  <si>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</si>
  <si>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</si>
  <si>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</si>
  <si>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</si>
  <si>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</si>
  <si>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</si>
  <si>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</si>
  <si>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</si>
  <si>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</si>
  <si>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</si>
  <si>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</si>
  <si>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</si>
  <si>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</si>
  <si>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</si>
  <si>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</si>
  <si>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</si>
  <si>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</si>
  <si>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</si>
  <si>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</si>
  <si>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</si>
  <si>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</si>
  <si>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</si>
  <si>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</si>
  <si>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</si>
  <si>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</si>
  <si>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</si>
  <si>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</si>
  <si>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</si>
  <si>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</si>
  <si>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</si>
  <si>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</si>
  <si>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</si>
  <si>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</si>
  <si>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</si>
  <si>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</si>
  <si>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</si>
  <si>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</si>
  <si>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</si>
  <si>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</si>
  <si>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</si>
  <si>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</si>
  <si>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</si>
  <si>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</si>
  <si>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</si>
  <si>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</si>
  <si>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</si>
  <si>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</si>
  <si>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</si>
  <si>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</si>
  <si>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</si>
  <si>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</si>
  <si>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</si>
  <si>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</si>
  <si>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</si>
  <si>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</si>
  <si>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</si>
  <si>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</si>
  <si>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</si>
  <si>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</si>
  <si>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</si>
  <si>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</si>
  <si>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</si>
  <si>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</si>
  <si>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</si>
  <si>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</si>
  <si>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</si>
  <si>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</si>
  <si>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</si>
  <si>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</si>
  <si>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</si>
  <si>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</si>
  <si>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</si>
  <si>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</si>
  <si>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</si>
  <si>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</si>
  <si>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</si>
  <si>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</si>
  <si>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</si>
  <si>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</si>
  <si>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</si>
  <si>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</si>
  <si>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</si>
  <si>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</si>
  <si>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</si>
  <si>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</si>
  <si>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</si>
  <si>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</si>
  <si>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</si>
  <si>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</si>
  <si>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</si>
  <si>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</si>
  <si>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</si>
  <si>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</si>
  <si>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</si>
  <si>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</si>
  <si>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</si>
  <si>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</si>
  <si>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</si>
  <si>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</si>
  <si>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</si>
  <si>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</si>
  <si>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</si>
  <si>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</si>
  <si>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</si>
  <si>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</si>
  <si>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</si>
  <si>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</si>
  <si>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</si>
  <si>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</si>
  <si>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</si>
  <si>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</si>
  <si>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</si>
  <si>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</si>
  <si>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</si>
  <si>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</si>
  <si>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</si>
  <si>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</si>
  <si>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</si>
  <si>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</si>
  <si>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</si>
  <si>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</si>
  <si>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</si>
  <si>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</si>
  <si>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</si>
  <si>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</si>
  <si>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</si>
  <si>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</si>
  <si>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</si>
  <si>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</si>
  <si>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</si>
  <si>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</si>
  <si>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</si>
  <si>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</si>
  <si>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</si>
  <si>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</si>
  <si>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</si>
  <si>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</si>
  <si>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</si>
  <si>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</si>
  <si>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</si>
  <si>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</si>
  <si>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</si>
  <si>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</si>
  <si>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</si>
  <si>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</si>
  <si>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</si>
  <si>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</si>
  <si>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</si>
  <si>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</si>
  <si>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</si>
  <si>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</si>
  <si>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</si>
  <si>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</si>
  <si>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</si>
  <si>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</si>
  <si>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</si>
  <si>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</si>
  <si>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</si>
  <si>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</si>
  <si>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</si>
  <si>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</si>
  <si>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</si>
  <si>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</si>
  <si>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</si>
  <si>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</si>
  <si>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</si>
  <si>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</si>
  <si>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</si>
  <si>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</si>
  <si>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</si>
  <si>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</si>
  <si>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</si>
  <si>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</si>
  <si>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</si>
  <si>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</si>
  <si>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</si>
  <si>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</si>
  <si>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</si>
  <si>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</si>
  <si>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</si>
  <si>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</si>
  <si>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</si>
  <si>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</si>
  <si>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</si>
  <si>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</si>
  <si>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</si>
  <si>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</si>
  <si>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</si>
  <si>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</si>
  <si>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</si>
  <si>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</si>
  <si>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</si>
  <si>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</si>
  <si>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</si>
  <si>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</si>
  <si>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</si>
  <si>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</si>
  <si>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</si>
  <si>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</si>
  <si>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</si>
  <si>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</si>
  <si>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</si>
  <si>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</si>
  <si>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</si>
  <si>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</si>
  <si>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</si>
  <si>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</si>
  <si>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</si>
  <si>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</si>
  <si>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</si>
  <si>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</si>
  <si>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</si>
  <si>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</si>
  <si>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</si>
  <si>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</si>
  <si>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</si>
  <si>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</si>
  <si>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</si>
  <si>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</si>
  <si>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</si>
  <si>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</si>
  <si>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</si>
  <si>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</si>
  <si>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</si>
  <si>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</si>
  <si>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</si>
  <si>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</si>
  <si>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</si>
  <si>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</si>
  <si>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</si>
  <si>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</si>
  <si>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</si>
  <si>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</si>
  <si>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</si>
  <si>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</si>
  <si>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</si>
  <si>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</si>
  <si>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</si>
  <si>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</si>
  <si>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</si>
  <si>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</si>
  <si>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</si>
  <si>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</si>
  <si>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</si>
  <si>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</si>
  <si>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</si>
  <si>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</si>
  <si>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</si>
  <si>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</si>
  <si>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</si>
  <si>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</si>
  <si>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</si>
  <si>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</si>
  <si>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</si>
  <si>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</si>
  <si>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</si>
  <si>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</si>
  <si>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</si>
  <si>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</si>
  <si>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</si>
  <si>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</si>
  <si>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</si>
  <si>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</si>
  <si>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</si>
  <si>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</si>
  <si>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</si>
  <si>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</si>
  <si>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</si>
  <si>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</si>
  <si>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</si>
  <si>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</si>
  <si>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</si>
  <si>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</si>
  <si>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</si>
  <si>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</si>
  <si>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</si>
  <si>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</si>
  <si>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</si>
  <si>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</si>
  <si>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</si>
  <si>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</si>
  <si>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</si>
  <si>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</si>
  <si>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</si>
  <si>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</si>
  <si>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</si>
  <si>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</si>
  <si>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</si>
  <si>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</si>
  <si>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</si>
  <si>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</si>
  <si>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</si>
  <si>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</si>
  <si>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</si>
  <si>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</si>
  <si>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</si>
  <si>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</si>
  <si>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</si>
  <si>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</si>
  <si>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</si>
  <si>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</si>
  <si>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</si>
  <si>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</si>
  <si>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</si>
  <si>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</si>
  <si>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</si>
  <si>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</si>
  <si>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</si>
  <si>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</si>
  <si>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</si>
  <si>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</si>
  <si>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</si>
  <si>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</si>
  <si>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</si>
  <si>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</si>
  <si>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</si>
  <si>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</si>
  <si>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</si>
  <si>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</si>
  <si>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</si>
  <si>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</si>
  <si>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</si>
  <si>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</si>
  <si>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</si>
  <si>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</si>
  <si>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</si>
  <si>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</si>
  <si>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</si>
  <si>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</si>
  <si>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</si>
  <si>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</si>
  <si>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</si>
  <si>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</si>
  <si>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</si>
  <si>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</si>
  <si>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</si>
  <si>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</si>
  <si>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</si>
  <si>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</si>
  <si>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</si>
  <si>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</si>
  <si>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</si>
  <si>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</si>
  <si>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</si>
  <si>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</si>
  <si>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</si>
  <si>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</si>
  <si>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</si>
  <si>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</si>
  <si>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</si>
  <si>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</si>
  <si>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</si>
  <si>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</si>
  <si>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</si>
  <si>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</si>
  <si>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</si>
  <si>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</si>
  <si>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</si>
  <si>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</si>
  <si>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</si>
  <si>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</si>
  <si>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</si>
  <si>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</si>
  <si>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</si>
  <si>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</si>
  <si>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</si>
  <si>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</si>
  <si>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</si>
  <si>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</si>
  <si>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</si>
  <si>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</si>
  <si>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</si>
  <si>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</si>
  <si>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</si>
  <si>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</si>
  <si>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</si>
  <si>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</si>
  <si>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</si>
  <si>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</si>
  <si>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</si>
  <si>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</si>
  <si>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</si>
  <si>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</si>
  <si>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</si>
  <si>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</si>
  <si>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</si>
  <si>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</si>
  <si>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</si>
  <si>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</si>
  <si>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</si>
  <si>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</si>
  <si>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</si>
  <si>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</si>
  <si>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</si>
  <si>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</si>
  <si>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</si>
  <si>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</si>
  <si>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</si>
  <si>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</si>
  <si>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</si>
  <si>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</si>
  <si>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</si>
  <si>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</si>
  <si>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</si>
  <si>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</si>
  <si>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</si>
  <si>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</si>
  <si>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</si>
  <si>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</si>
  <si>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</si>
  <si>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</si>
  <si>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</si>
  <si>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</si>
  <si>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</si>
  <si>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</si>
  <si>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</si>
  <si>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</si>
  <si>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</si>
  <si>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</si>
  <si>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</si>
  <si>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</si>
  <si>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</si>
  <si>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</si>
  <si>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</si>
  <si>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</si>
  <si>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</si>
  <si>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</si>
  <si>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</si>
  <si>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</si>
  <si>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</si>
  <si>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</si>
  <si>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</si>
  <si>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</si>
  <si>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</si>
  <si>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</si>
  <si>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</si>
  <si>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</si>
  <si>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</si>
  <si>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</si>
  <si>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</si>
  <si>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</si>
  <si>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</si>
  <si>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</si>
  <si>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</si>
  <si>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</si>
  <si>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</si>
  <si>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</si>
  <si>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</si>
  <si>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</si>
  <si>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</si>
  <si>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</si>
  <si>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</si>
  <si>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</si>
  <si>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</si>
  <si>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</si>
  <si>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</si>
  <si>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</si>
  <si>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</si>
  <si>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</si>
  <si>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</si>
  <si>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</si>
  <si>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</si>
  <si>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</si>
  <si>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</si>
  <si>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</si>
  <si>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</si>
  <si>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</si>
  <si>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</si>
  <si>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</si>
  <si>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</si>
  <si>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</si>
  <si>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</si>
  <si>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</si>
  <si>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</si>
  <si>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</si>
  <si>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</si>
  <si>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</si>
  <si>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</si>
  <si>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</si>
  <si>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</si>
  <si>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</si>
  <si>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</si>
  <si>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</si>
  <si>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</si>
  <si>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</si>
  <si>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</si>
  <si>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</si>
  <si>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</si>
  <si>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</si>
  <si>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</si>
  <si>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</si>
  <si>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</si>
  <si>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</si>
  <si>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</si>
  <si>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</si>
  <si>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</si>
  <si>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</si>
  <si>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</si>
  <si>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</si>
  <si>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</si>
  <si>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</si>
  <si>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</si>
  <si>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</si>
  <si>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</si>
  <si>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</si>
  <si>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</si>
  <si>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</si>
  <si>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</si>
  <si>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</si>
  <si>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</si>
  <si>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</si>
  <si>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</si>
  <si>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</si>
  <si>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</si>
  <si>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</si>
  <si>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</si>
  <si>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</si>
  <si>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</si>
  <si>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</si>
  <si>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</si>
  <si>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</si>
  <si>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</si>
  <si>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</si>
  <si>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</si>
  <si>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</si>
  <si>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</si>
  <si>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</si>
  <si>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</si>
  <si>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</si>
  <si>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</si>
  <si>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</si>
  <si>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</si>
  <si>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</si>
  <si>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</si>
  <si>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</si>
  <si>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</si>
  <si>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</si>
  <si>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</si>
  <si>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</si>
  <si>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</si>
  <si>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</si>
  <si>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</si>
  <si>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</si>
  <si>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</si>
  <si>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</si>
  <si>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</si>
  <si>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</si>
  <si>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</si>
  <si>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</si>
  <si>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</si>
  <si>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</si>
  <si>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</si>
  <si>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</si>
  <si>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</si>
  <si>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</si>
  <si>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</si>
  <si>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</si>
  <si>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</si>
  <si>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</si>
  <si>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</si>
  <si>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</si>
  <si>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</si>
  <si>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</si>
  <si>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</si>
  <si>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</si>
  <si>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</si>
  <si>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</si>
  <si>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</si>
  <si>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</si>
  <si>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</si>
  <si>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</si>
  <si>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</si>
  <si>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</si>
  <si>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</si>
  <si>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</si>
  <si>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</si>
  <si>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</si>
  <si>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</si>
  <si>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</si>
  <si>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</si>
  <si>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</si>
  <si>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</si>
  <si>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</si>
  <si>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</si>
  <si>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</si>
  <si>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</si>
  <si>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</si>
  <si>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</si>
  <si>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</si>
  <si>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</si>
  <si>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</si>
  <si>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</si>
  <si>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</si>
  <si>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</si>
  <si>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</si>
  <si>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</si>
  <si>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</si>
  <si>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</si>
  <si>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</si>
  <si>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</si>
  <si>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</si>
  <si>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</si>
  <si>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</si>
  <si>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</si>
  <si>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</si>
  <si>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</si>
  <si>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</si>
  <si>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</si>
  <si>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</si>
  <si>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</si>
  <si>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</si>
  <si>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</si>
  <si>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</si>
  <si>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</si>
  <si>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</si>
  <si>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</si>
  <si>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</si>
  <si>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</si>
  <si>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</si>
  <si>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</si>
  <si>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</si>
  <si>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</si>
  <si>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</si>
  <si>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</si>
  <si>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</si>
  <si>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</si>
  <si>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</si>
  <si>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</si>
  <si>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</si>
  <si>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</si>
  <si>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</si>
  <si>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</si>
  <si>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</si>
  <si>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</si>
  <si>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</si>
  <si>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</si>
  <si>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</si>
  <si>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</si>
  <si>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</si>
  <si>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</si>
  <si>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</si>
  <si>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</si>
  <si>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</si>
  <si>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</si>
  <si>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</si>
  <si>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</si>
  <si>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</si>
  <si>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</si>
  <si>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</si>
  <si>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</si>
  <si>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</si>
  <si>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</si>
  <si>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</si>
  <si>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</si>
  <si>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</si>
  <si>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</si>
  <si>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</si>
  <si>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</si>
  <si>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</si>
  <si>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</si>
  <si>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</si>
  <si>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</si>
  <si>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</si>
  <si>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</si>
  <si>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</si>
  <si>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</si>
  <si>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</si>
  <si>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</si>
  <si>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</si>
  <si>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</si>
  <si>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</si>
  <si>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</si>
  <si>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</si>
  <si>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</si>
  <si>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</si>
  <si>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</si>
  <si>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</si>
  <si>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</si>
  <si>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</si>
  <si>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</si>
  <si>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</si>
  <si>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</si>
  <si>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</si>
  <si>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</si>
  <si>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</si>
  <si>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</si>
  <si>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</si>
  <si>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</si>
  <si>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</si>
  <si>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</si>
  <si>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</si>
  <si>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</si>
  <si>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</si>
  <si>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</si>
  <si>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</si>
  <si>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</si>
  <si>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</si>
  <si>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</si>
  <si>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</si>
  <si>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</si>
  <si>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</si>
  <si>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</si>
  <si>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</si>
  <si>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</si>
  <si>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</si>
  <si>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</si>
  <si>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</si>
  <si>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</si>
  <si>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</si>
  <si>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</si>
  <si>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</si>
  <si>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</si>
  <si>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</si>
  <si>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</si>
  <si>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</si>
  <si>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</si>
  <si>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</si>
  <si>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</si>
  <si>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</si>
  <si>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</si>
  <si>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</si>
  <si>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</si>
  <si>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</si>
  <si>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</si>
  <si>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</si>
  <si>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</si>
  <si>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</si>
  <si>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</si>
  <si>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</si>
  <si>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</si>
  <si>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</si>
  <si>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</si>
  <si>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</si>
  <si>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</si>
  <si>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</si>
  <si>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</si>
  <si>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</si>
  <si>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</si>
  <si>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</si>
  <si>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</si>
  <si>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</si>
  <si>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</si>
  <si>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</si>
  <si>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</si>
  <si>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</si>
  <si>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</si>
  <si>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</si>
  <si>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</si>
  <si>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</si>
  <si>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</si>
  <si>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</si>
  <si>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</si>
  <si>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</si>
  <si>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</si>
  <si>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</si>
  <si>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</si>
  <si>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</si>
  <si>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</si>
  <si>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</si>
  <si>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</si>
  <si>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</si>
  <si>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</si>
  <si>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</si>
  <si>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</si>
  <si>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</si>
  <si>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</si>
  <si>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</si>
  <si>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</si>
  <si>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</si>
  <si>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</si>
  <si>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</si>
  <si>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</si>
  <si>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</si>
  <si>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</si>
  <si>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</si>
  <si>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</si>
  <si>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</si>
  <si>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</si>
  <si>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</si>
  <si>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</si>
  <si>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</si>
  <si>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</si>
  <si>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</si>
  <si>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</si>
  <si>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</si>
  <si>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</si>
  <si>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</si>
  <si>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</si>
  <si>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</si>
  <si>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</si>
  <si>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</si>
  <si>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</si>
  <si>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</si>
  <si>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</si>
  <si>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</si>
  <si>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</si>
  <si>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</si>
  <si>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</si>
  <si>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</si>
  <si>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</si>
  <si>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</si>
  <si>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</si>
  <si>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</si>
  <si>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</si>
  <si>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</si>
  <si>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</si>
  <si>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</si>
  <si>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</si>
  <si>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</si>
  <si>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</si>
  <si>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</si>
  <si>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</si>
  <si>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</si>
  <si>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</si>
  <si>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</si>
  <si>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</si>
  <si>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</si>
  <si>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</si>
  <si>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</si>
  <si>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</si>
  <si>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</si>
  <si>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</si>
  <si>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</si>
  <si>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</si>
  <si>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</si>
  <si>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</si>
  <si>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</si>
  <si>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</si>
  <si>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</si>
  <si>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</si>
  <si>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</si>
  <si>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</si>
  <si>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</si>
  <si>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</si>
  <si>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</si>
  <si>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</si>
  <si>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</si>
  <si>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</si>
  <si>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</si>
  <si>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</si>
  <si>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</si>
  <si>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</si>
  <si>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</si>
  <si>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</si>
  <si>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</si>
  <si>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</si>
  <si>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</si>
  <si>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</si>
  <si>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</si>
  <si>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</si>
  <si>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</si>
  <si>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</si>
  <si>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</si>
  <si>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</si>
  <si>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</si>
  <si>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</si>
  <si>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</si>
  <si>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</si>
  <si>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</si>
  <si>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</si>
  <si>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</si>
  <si>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</si>
  <si>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</si>
  <si>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</si>
  <si>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</si>
  <si>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</si>
  <si>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</si>
  <si>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</si>
  <si>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</si>
  <si>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</si>
  <si>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</si>
  <si>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</si>
  <si>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</si>
  <si>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</si>
  <si>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</si>
  <si>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</si>
  <si>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</si>
  <si>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</si>
  <si>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</si>
  <si>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</si>
  <si>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</si>
  <si>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</si>
  <si>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</si>
  <si>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</si>
  <si>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</si>
  <si>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</si>
  <si>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</si>
  <si>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</si>
  <si>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</si>
  <si>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</si>
  <si>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</si>
  <si>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</si>
  <si>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</si>
  <si>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</si>
  <si>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</si>
  <si>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</si>
  <si>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</si>
  <si>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</si>
  <si>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</si>
  <si>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</si>
  <si>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</si>
  <si>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</si>
  <si>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</si>
  <si>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</si>
  <si>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</si>
  <si>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</si>
  <si>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</si>
  <si>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</si>
  <si>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</si>
  <si>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</si>
  <si>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</si>
  <si>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</si>
  <si>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</si>
  <si>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</si>
  <si>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</si>
  <si>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</si>
  <si>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</si>
  <si>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</si>
  <si>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</si>
  <si>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</si>
  <si>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</si>
  <si>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</si>
  <si>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</si>
  <si>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</si>
  <si>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</si>
  <si>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</si>
  <si>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</si>
  <si>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</si>
  <si>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</si>
  <si>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</si>
  <si>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</si>
  <si>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</si>
  <si>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</si>
  <si>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</si>
  <si>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</si>
  <si>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</si>
  <si>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</si>
  <si>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</si>
  <si>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</si>
  <si>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</si>
  <si>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</si>
  <si>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</si>
  <si>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</si>
  <si>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</si>
  <si>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</si>
  <si>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</si>
  <si>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</si>
  <si>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</si>
  <si>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</si>
  <si>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</si>
  <si>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</si>
  <si>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</si>
  <si>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</si>
  <si>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</si>
  <si>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</si>
  <si>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</si>
  <si>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</si>
  <si>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</si>
  <si>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</si>
  <si>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</si>
  <si>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</si>
  <si>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</si>
  <si>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</si>
  <si>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</si>
  <si>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</si>
  <si>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</si>
  <si>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</si>
  <si>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</si>
  <si>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</si>
  <si>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</si>
  <si>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</si>
  <si>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</si>
  <si>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</si>
  <si>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</si>
  <si>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</si>
  <si>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</si>
  <si>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</si>
  <si>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</si>
  <si>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</si>
  <si>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</si>
  <si>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</si>
  <si>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</si>
  <si>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</si>
  <si>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</si>
  <si>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</si>
  <si>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</si>
  <si>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</si>
  <si>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</si>
  <si>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</si>
  <si>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</si>
  <si>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</si>
  <si>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</si>
  <si>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</si>
  <si>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</si>
  <si>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</si>
  <si>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</si>
  <si>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</si>
  <si>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</si>
  <si>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</si>
  <si>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</si>
  <si>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</si>
  <si>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</si>
  <si>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</si>
  <si>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</si>
  <si>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</si>
  <si>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</si>
  <si>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</si>
  <si>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</si>
  <si>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</si>
  <si>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</si>
  <si>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</si>
  <si>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</si>
  <si>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</si>
  <si>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</si>
  <si>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</si>
  <si>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</si>
  <si>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</si>
  <si>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</si>
  <si>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</si>
  <si>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</si>
  <si>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</si>
  <si>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</si>
  <si>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</si>
  <si>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</si>
  <si>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</si>
  <si>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</si>
  <si>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</si>
  <si>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</si>
  <si>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</si>
  <si>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</si>
  <si>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</si>
  <si>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</si>
  <si>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</si>
  <si>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</si>
  <si>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</si>
  <si>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</si>
  <si>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</si>
  <si>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</si>
  <si>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</si>
  <si>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</si>
  <si>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</si>
  <si>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</si>
  <si>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</si>
  <si>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</si>
  <si>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</si>
  <si>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</si>
  <si>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</si>
  <si>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</si>
  <si>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</si>
  <si>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</si>
  <si>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</si>
  <si>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</si>
  <si>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</si>
  <si>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</si>
  <si>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</si>
  <si>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</si>
  <si>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</si>
  <si>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</si>
  <si>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</si>
  <si>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</si>
  <si>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</si>
  <si>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</si>
  <si>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</si>
  <si>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</si>
  <si>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</si>
  <si>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</si>
  <si>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</si>
  <si>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</si>
  <si>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</si>
  <si>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</si>
  <si>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</si>
  <si>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</si>
  <si>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</si>
  <si>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</si>
  <si>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</si>
  <si>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</si>
  <si>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</si>
  <si>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</si>
  <si>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</si>
  <si>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</si>
  <si>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</si>
  <si>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</si>
  <si>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</si>
  <si>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</si>
  <si>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</si>
  <si>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</si>
  <si>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</si>
  <si>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</si>
  <si>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</si>
  <si>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</si>
  <si>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</si>
  <si>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</si>
  <si>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</si>
  <si>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</si>
  <si>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</si>
  <si>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</si>
  <si>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</si>
  <si>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</si>
  <si>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</si>
  <si>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</si>
  <si>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</si>
  <si>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</si>
  <si>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</si>
  <si>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</si>
  <si>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</si>
  <si>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</si>
  <si>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</si>
  <si>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</si>
  <si>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</si>
  <si>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</si>
  <si>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</si>
  <si>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</si>
  <si>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</si>
  <si>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</si>
  <si>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</si>
  <si>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</si>
  <si>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</si>
  <si>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</si>
  <si>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</si>
  <si>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</si>
  <si>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</si>
  <si>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</si>
  <si>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</si>
  <si>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</si>
  <si>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</si>
  <si>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</si>
  <si>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</si>
  <si>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</si>
  <si>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</si>
  <si>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</si>
  <si>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</si>
  <si>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</si>
  <si>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</si>
  <si>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</si>
  <si>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</si>
  <si>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</si>
  <si>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</si>
  <si>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</si>
  <si>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</si>
  <si>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</si>
  <si>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</si>
  <si>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</si>
  <si>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</si>
  <si>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</si>
  <si>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</si>
  <si>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</si>
  <si>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</si>
  <si>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</si>
  <si>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</si>
  <si>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</si>
  <si>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</si>
  <si>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</si>
  <si>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</si>
  <si>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</si>
  <si>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</si>
  <si>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</si>
  <si>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</si>
  <si>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</si>
  <si>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</si>
  <si>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</si>
  <si>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</si>
  <si>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</si>
  <si>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</si>
  <si>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</si>
  <si>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</si>
  <si>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</si>
  <si>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</si>
  <si>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</si>
  <si>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</si>
  <si>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</si>
  <si>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</si>
  <si>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</si>
  <si>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</si>
  <si>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</si>
  <si>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</si>
  <si>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</si>
  <si>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</si>
  <si>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</si>
  <si>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</si>
  <si>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</si>
  <si>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</si>
  <si>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</si>
  <si>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</si>
  <si>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</si>
  <si>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</si>
  <si>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</si>
  <si>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</si>
  <si>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</si>
  <si>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</si>
  <si>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</si>
  <si>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</si>
  <si>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</si>
  <si>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</si>
  <si>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</si>
  <si>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</si>
  <si>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</si>
  <si>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</si>
  <si>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</si>
  <si>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</si>
  <si>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</si>
  <si>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</si>
  <si>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</si>
  <si>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</si>
  <si>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</si>
  <si>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</si>
  <si>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</si>
  <si>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</si>
  <si>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</si>
  <si>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</si>
  <si>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</si>
  <si>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</si>
  <si>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</si>
  <si>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</si>
  <si>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</si>
  <si>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</si>
  <si>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</si>
  <si>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</si>
  <si>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</si>
  <si>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</si>
  <si>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</si>
  <si>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</si>
  <si>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</si>
  <si>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</si>
  <si>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</si>
  <si>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</si>
  <si>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</si>
  <si>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</si>
  <si>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</si>
  <si>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</si>
  <si>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</si>
  <si>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</si>
  <si>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</si>
  <si>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</si>
  <si>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</si>
  <si>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</si>
  <si>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</si>
  <si>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</si>
  <si>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</si>
  <si>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</si>
  <si>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</si>
  <si>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</si>
  <si>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</si>
  <si>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</si>
  <si>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</si>
  <si>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</si>
  <si>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</si>
  <si>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</si>
  <si>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</si>
  <si>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</si>
  <si>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</si>
  <si>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</si>
  <si>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</si>
  <si>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</si>
  <si>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</si>
  <si>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</si>
  <si>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</si>
  <si>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</si>
  <si>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</si>
  <si>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</si>
  <si>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</si>
  <si>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</si>
  <si>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</si>
  <si>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</si>
  <si>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</si>
  <si>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</si>
  <si>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</si>
  <si>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</si>
  <si>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</si>
  <si>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</si>
  <si>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</si>
  <si>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</si>
  <si>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</si>
  <si>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</si>
  <si>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</si>
  <si>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</si>
  <si>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</si>
  <si>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</si>
  <si>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</si>
  <si>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</si>
  <si>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</si>
  <si>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</si>
  <si>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</si>
  <si>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</si>
  <si>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</si>
  <si>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</si>
  <si>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</si>
  <si>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</si>
  <si>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</si>
  <si>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</si>
  <si>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</si>
  <si>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</si>
  <si>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</si>
  <si>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</si>
  <si>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</si>
  <si>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</si>
  <si>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</si>
  <si>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</si>
  <si>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</si>
  <si>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</si>
  <si>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</si>
  <si>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</si>
  <si>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</si>
  <si>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</si>
  <si>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</si>
  <si>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</si>
  <si>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</si>
  <si>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</si>
  <si>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</si>
  <si>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</si>
  <si>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</si>
  <si>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</si>
  <si>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</si>
  <si>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</si>
  <si>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</si>
  <si>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</si>
  <si>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</si>
  <si>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</si>
  <si>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</si>
  <si>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</si>
  <si>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</si>
  <si>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</si>
  <si>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</si>
  <si>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</si>
  <si>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</si>
  <si>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</si>
  <si>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</si>
  <si>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</si>
  <si>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</si>
  <si>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</si>
  <si>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</si>
  <si>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</si>
  <si>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</si>
  <si>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</si>
  <si>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</si>
  <si>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</si>
  <si>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</si>
  <si>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</si>
  <si>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</si>
  <si>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</si>
  <si>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</si>
  <si>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</si>
  <si>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</si>
  <si>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</si>
  <si>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</si>
  <si>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</si>
  <si>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</si>
  <si>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</si>
  <si>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</si>
  <si>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</si>
  <si>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</si>
  <si>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</si>
  <si>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</si>
  <si>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</si>
  <si>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</si>
  <si>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</si>
  <si>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</si>
  <si>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</si>
  <si>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</si>
  <si>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</si>
  <si>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</si>
  <si>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</si>
  <si>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</si>
  <si>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</si>
  <si>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</si>
  <si>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</si>
  <si>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</si>
  <si>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</si>
  <si>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</si>
  <si>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</si>
  <si>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</si>
  <si>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</si>
  <si>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</si>
  <si>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</si>
  <si>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</si>
  <si>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</si>
  <si>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</si>
  <si>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</si>
  <si>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</si>
  <si>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</si>
  <si>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</si>
  <si>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</si>
  <si>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</si>
  <si>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</si>
  <si>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</si>
  <si>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</si>
  <si>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</si>
  <si>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</si>
  <si>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</si>
  <si>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</si>
  <si>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</si>
  <si>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</si>
  <si>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</si>
  <si>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</si>
  <si>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</si>
  <si>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</si>
  <si>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</si>
  <si>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</si>
  <si>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</si>
  <si>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</si>
  <si>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</si>
  <si>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</si>
  <si>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</si>
  <si>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</si>
  <si>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</si>
  <si>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</si>
  <si>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</si>
  <si>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</si>
  <si>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</si>
  <si>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</si>
  <si>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</si>
  <si>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</si>
  <si>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</si>
  <si>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</si>
  <si>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</si>
  <si>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</si>
  <si>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</si>
  <si>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</si>
  <si>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</si>
  <si>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</si>
  <si>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</si>
  <si>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</si>
  <si>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</si>
  <si>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</si>
  <si>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</si>
  <si>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</si>
  <si>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</si>
  <si>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</si>
  <si>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</si>
  <si>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</si>
  <si>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</si>
  <si>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</si>
  <si>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</si>
  <si>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</si>
  <si>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</si>
  <si>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</si>
  <si>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</si>
  <si>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</si>
  <si>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</si>
  <si>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</si>
  <si>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</si>
  <si>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</si>
  <si>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</si>
  <si>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</si>
  <si>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</si>
  <si>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</si>
  <si>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</si>
  <si>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</si>
  <si>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</si>
  <si>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</si>
  <si>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</si>
  <si>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</si>
  <si>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</si>
  <si>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</si>
  <si>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</si>
  <si>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</si>
  <si>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</si>
  <si>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</si>
  <si>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</si>
  <si>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</si>
  <si>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</si>
  <si>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</si>
  <si>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</si>
  <si>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</si>
  <si>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</si>
  <si>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</si>
  <si>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</si>
  <si>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</si>
  <si>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</si>
  <si>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</si>
  <si>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</si>
  <si>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</si>
  <si>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</si>
  <si>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</si>
  <si>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</si>
  <si>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</si>
  <si>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</si>
  <si>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</si>
  <si>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</si>
  <si>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</si>
  <si>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</si>
  <si>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</si>
  <si>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</si>
  <si>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</si>
  <si>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</si>
  <si>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</si>
  <si>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</si>
  <si>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</si>
  <si>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</si>
  <si>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</si>
  <si>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</si>
  <si>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</si>
  <si>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</si>
  <si>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</si>
  <si>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</si>
  <si>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</si>
  <si>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</si>
  <si>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</si>
  <si>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</si>
  <si>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</si>
  <si>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</si>
  <si>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</si>
  <si>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</si>
  <si>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</si>
  <si>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</si>
  <si>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</si>
  <si>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</si>
  <si>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</si>
  <si>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</si>
  <si>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</si>
  <si>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</si>
  <si>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</si>
  <si>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</si>
  <si>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</si>
  <si>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</si>
  <si>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</si>
  <si>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</si>
  <si>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</si>
  <si>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</si>
  <si>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</si>
  <si>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</si>
  <si>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</si>
  <si>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</si>
  <si>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</si>
  <si>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</si>
  <si>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</si>
  <si>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</si>
  <si>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</si>
  <si>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</si>
  <si>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</si>
  <si>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</si>
  <si>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</si>
  <si>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</si>
  <si>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</si>
  <si>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</si>
  <si>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</si>
  <si>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</si>
  <si>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</si>
  <si>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</si>
  <si>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</si>
  <si>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</si>
  <si>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</si>
  <si>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</si>
  <si>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</si>
  <si>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</si>
  <si>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</si>
  <si>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</si>
  <si>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</si>
  <si>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</si>
  <si>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</si>
  <si>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</si>
  <si>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</si>
  <si>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</si>
  <si>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</si>
  <si>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</si>
  <si>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</si>
  <si>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</si>
  <si>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</si>
  <si>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</si>
  <si>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</si>
  <si>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</si>
  <si>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</si>
  <si>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</si>
  <si>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</si>
  <si>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</si>
  <si>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</si>
  <si>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</si>
  <si>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</si>
  <si>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</si>
  <si>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</si>
  <si>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</si>
  <si>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</si>
  <si>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</si>
  <si>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</si>
  <si>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</si>
  <si>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</si>
  <si>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</si>
  <si>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</si>
  <si>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</si>
  <si>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</si>
  <si>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</si>
  <si>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</si>
  <si>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</si>
  <si>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</si>
  <si>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</si>
  <si>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</si>
  <si>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</si>
  <si>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</si>
  <si>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</si>
  <si>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</si>
  <si>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</si>
  <si>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</si>
  <si>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</si>
  <si>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</si>
  <si>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</si>
  <si>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</si>
  <si>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</si>
  <si>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</si>
  <si>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</si>
  <si>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</si>
  <si>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</si>
  <si>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</si>
  <si>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</si>
  <si>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</si>
  <si>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</si>
  <si>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</si>
  <si>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</si>
  <si>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</si>
  <si>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</si>
  <si>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</si>
  <si>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</si>
  <si>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</si>
  <si>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</si>
  <si>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</si>
  <si>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</si>
  <si>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</si>
  <si>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</si>
  <si>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</si>
  <si>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</si>
  <si>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</si>
  <si>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</si>
  <si>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</si>
  <si>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</si>
  <si>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</si>
  <si>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</si>
  <si>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</si>
  <si>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</si>
  <si>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</si>
  <si>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</si>
  <si>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</si>
  <si>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</si>
  <si>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</si>
  <si>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</si>
  <si>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</si>
  <si>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</si>
  <si>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</si>
  <si>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</si>
  <si>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</si>
  <si>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</si>
  <si>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</si>
  <si>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</si>
  <si>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</si>
  <si>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</si>
  <si>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</si>
  <si>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</si>
  <si>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</si>
  <si>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</si>
  <si>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</si>
  <si>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</si>
  <si>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</si>
  <si>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</si>
  <si>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</si>
  <si>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</si>
  <si>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</si>
  <si>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</si>
  <si>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</si>
  <si>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</si>
  <si>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</si>
  <si>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</si>
  <si>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</si>
  <si>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</si>
  <si>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</si>
  <si>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</si>
  <si>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</si>
  <si>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</si>
  <si>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</si>
  <si>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</si>
  <si>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</si>
  <si>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</si>
  <si>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</si>
  <si>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</si>
  <si>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</si>
  <si>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</si>
  <si>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</si>
  <si>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</si>
  <si>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</si>
  <si>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</si>
  <si>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</si>
  <si>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</si>
  <si>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</si>
  <si>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</si>
  <si>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</si>
  <si>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</si>
  <si>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</si>
  <si>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</si>
  <si>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</si>
  <si>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</si>
  <si>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</si>
  <si>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</si>
  <si>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</si>
  <si>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</si>
  <si>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</si>
  <si>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</si>
  <si>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</si>
  <si>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</si>
  <si>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</si>
  <si>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</si>
  <si>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</si>
  <si>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</si>
  <si>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</si>
  <si>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</si>
  <si>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</si>
  <si>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</si>
  <si>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</si>
  <si>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</si>
  <si>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</si>
  <si>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</si>
  <si>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</si>
  <si>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</si>
  <si>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</si>
  <si>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</si>
  <si>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</si>
  <si>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</si>
  <si>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</si>
  <si>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</si>
  <si>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</si>
  <si>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</si>
  <si>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</si>
  <si>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</si>
  <si>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</si>
  <si>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</si>
  <si>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</si>
  <si>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</si>
  <si>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</si>
  <si>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</si>
  <si>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</si>
  <si>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</si>
  <si>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</si>
  <si>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</si>
  <si>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</si>
  <si>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</si>
  <si>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</si>
  <si>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</si>
  <si>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</si>
  <si>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</si>
  <si>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</si>
  <si>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</si>
  <si>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</si>
  <si>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</si>
  <si>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</si>
  <si>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</si>
  <si>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</si>
  <si>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</si>
  <si>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</si>
  <si>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</si>
  <si>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</si>
  <si>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</si>
  <si>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</si>
  <si>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</si>
  <si>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</si>
  <si>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</si>
  <si>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</si>
  <si>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</si>
  <si>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</si>
  <si>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</si>
  <si>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</si>
  <si>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</si>
  <si>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</si>
  <si>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</si>
  <si>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</si>
  <si>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</si>
  <si>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</si>
  <si>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</si>
  <si>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</si>
  <si>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</si>
  <si>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</si>
  <si>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</si>
  <si>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</si>
  <si>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</si>
  <si>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</si>
  <si>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</si>
  <si>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</si>
  <si>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</si>
  <si>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</si>
  <si>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</si>
  <si>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</si>
  <si>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</si>
  <si>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</si>
  <si>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</si>
  <si>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</si>
  <si>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</si>
  <si>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</si>
  <si>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</si>
  <si>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</si>
  <si>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</si>
  <si>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</si>
  <si>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</si>
  <si>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</si>
  <si>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</si>
  <si>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</si>
  <si>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</si>
  <si>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</si>
  <si>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</si>
  <si>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</si>
  <si>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</si>
  <si>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</si>
  <si>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</si>
  <si>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</si>
  <si>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</si>
  <si>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</si>
  <si>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</si>
  <si>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</si>
  <si>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</si>
  <si>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</si>
  <si>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</si>
  <si>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</si>
  <si>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</si>
  <si>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</si>
  <si>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</si>
  <si>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</si>
  <si>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</si>
  <si>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</si>
  <si>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</si>
  <si>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</si>
  <si>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</si>
  <si>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</si>
  <si>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</si>
  <si>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</si>
  <si>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</si>
  <si>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</si>
  <si>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</si>
  <si>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</si>
  <si>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</si>
  <si>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</si>
  <si>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</si>
  <si>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</si>
  <si>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</si>
  <si>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</si>
  <si>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</si>
  <si>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</si>
  <si>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</si>
  <si>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</si>
  <si>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</si>
  <si>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</si>
  <si>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</si>
  <si>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</si>
  <si>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</si>
  <si>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</si>
  <si>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</si>
  <si>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</si>
  <si>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</si>
  <si>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</si>
  <si>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</si>
  <si>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</si>
  <si>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</si>
  <si>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</si>
  <si>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</si>
  <si>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</si>
  <si>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</si>
  <si>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</si>
  <si>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</si>
  <si>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</si>
  <si>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</si>
  <si>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</si>
  <si>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</si>
  <si>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</si>
  <si>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</si>
  <si>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</si>
  <si>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</si>
  <si>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</si>
  <si>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</si>
  <si>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</si>
  <si>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</si>
  <si>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</si>
  <si>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</si>
  <si>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</si>
  <si>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</si>
  <si>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</si>
  <si>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</si>
  <si>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</si>
  <si>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</si>
  <si>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</si>
  <si>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</si>
  <si>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</si>
  <si>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</si>
  <si>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</si>
  <si>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</si>
  <si>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</si>
  <si>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</si>
  <si>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</si>
  <si>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</si>
  <si>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</si>
  <si>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</si>
  <si>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</si>
  <si>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</si>
  <si>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</si>
  <si>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</si>
  <si>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</si>
  <si>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</si>
  <si>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</si>
  <si>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</si>
  <si>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</si>
  <si>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</si>
  <si>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</si>
  <si>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</si>
  <si>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</si>
  <si>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</si>
  <si>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</si>
  <si>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</si>
  <si>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</si>
  <si>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</si>
  <si>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</si>
  <si>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</si>
  <si>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</si>
  <si>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</si>
  <si>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</si>
  <si>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</si>
  <si>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</si>
  <si>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</si>
  <si>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</si>
  <si>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</si>
  <si>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</si>
  <si>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</si>
  <si>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</si>
  <si>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</si>
  <si>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</si>
  <si>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</si>
  <si>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</si>
  <si>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</si>
  <si>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</si>
  <si>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</si>
  <si>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</si>
  <si>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</si>
  <si>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</si>
  <si>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</si>
  <si>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</si>
  <si>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</si>
  <si>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</si>
  <si>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</si>
  <si>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</si>
  <si>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</si>
  <si>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</si>
  <si>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</si>
  <si>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</si>
  <si>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</si>
  <si>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</si>
  <si>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</si>
  <si>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</si>
  <si>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</si>
  <si>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</si>
  <si>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</si>
  <si>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</si>
  <si>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</si>
  <si>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</si>
  <si>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</si>
  <si>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</si>
  <si>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</si>
  <si>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</si>
  <si>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</si>
  <si>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</si>
  <si>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</si>
  <si>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</si>
  <si>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</si>
  <si>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</si>
  <si>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</si>
  <si>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</si>
  <si>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</si>
  <si>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</si>
  <si>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</si>
  <si>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</si>
  <si>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</si>
  <si>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</si>
  <si>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</si>
  <si>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</si>
  <si>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</si>
  <si>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</si>
  <si>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</si>
  <si>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</si>
  <si>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</si>
  <si>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</si>
  <si>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</si>
  <si>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</si>
  <si>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</si>
  <si>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</si>
  <si>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</si>
  <si>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</si>
  <si>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</si>
  <si>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</si>
  <si>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</si>
  <si>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</si>
  <si>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</si>
  <si>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</si>
  <si>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</si>
  <si>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</si>
  <si>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</si>
  <si>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</si>
  <si>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</si>
  <si>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</si>
  <si>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</si>
  <si>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</si>
  <si>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</si>
  <si>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</si>
  <si>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</si>
  <si>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</si>
  <si>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</si>
  <si>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</si>
  <si>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</si>
  <si>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</si>
  <si>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</si>
  <si>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</si>
  <si>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</si>
  <si>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</si>
  <si>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</si>
  <si>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</si>
  <si>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</si>
  <si>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</si>
  <si>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</si>
  <si>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</si>
  <si>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</si>
  <si>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</si>
  <si>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</si>
  <si>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</si>
  <si>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</si>
  <si>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</si>
  <si>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</si>
  <si>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</si>
  <si>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</si>
  <si>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</si>
  <si>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</si>
  <si>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</si>
  <si>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</si>
  <si>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</si>
  <si>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</si>
  <si>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</si>
  <si>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</si>
  <si>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</si>
  <si>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</si>
  <si>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</si>
  <si>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</si>
  <si>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</si>
  <si>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</si>
  <si>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</si>
  <si>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</si>
  <si>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</si>
  <si>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</si>
  <si>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</si>
  <si>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</si>
  <si>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</si>
  <si>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</si>
  <si>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</si>
  <si>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</si>
  <si>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</si>
  <si>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</si>
  <si>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</si>
  <si>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</si>
  <si>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</si>
  <si>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</si>
  <si>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</si>
  <si>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</si>
  <si>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</si>
  <si>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</si>
  <si>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</si>
  <si>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</si>
  <si>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</si>
  <si>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</si>
  <si>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</si>
  <si>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</si>
  <si>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</si>
  <si>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</si>
  <si>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</si>
  <si>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</si>
  <si>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</si>
  <si>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</si>
  <si>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</si>
  <si>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</si>
  <si>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</si>
  <si>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</si>
  <si>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</si>
  <si>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</si>
  <si>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</si>
  <si>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</si>
  <si>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</si>
  <si>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</si>
  <si>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</si>
  <si>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</si>
  <si>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</si>
  <si>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</si>
  <si>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</si>
  <si>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</si>
  <si>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</si>
  <si>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</si>
  <si>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</si>
  <si>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</si>
  <si>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</si>
  <si>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</si>
  <si>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</si>
  <si>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</si>
  <si>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</si>
  <si>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</si>
  <si>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</si>
  <si>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</si>
  <si>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</si>
  <si>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</si>
  <si>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</si>
  <si>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</si>
  <si>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</si>
  <si>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</si>
  <si>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</si>
  <si>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</si>
  <si>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</si>
  <si>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</si>
  <si>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</si>
  <si>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</si>
  <si>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</si>
  <si>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</si>
  <si>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</si>
  <si>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</si>
  <si>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</si>
  <si>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</si>
  <si>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</si>
  <si>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</si>
  <si>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</si>
  <si>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</si>
  <si>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</si>
  <si>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</si>
  <si>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</si>
  <si>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</si>
  <si>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</si>
  <si>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</si>
  <si>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</si>
  <si>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</si>
  <si>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</si>
  <si>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</si>
  <si>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</si>
  <si>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</si>
  <si>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</si>
  <si>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</si>
  <si>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</si>
  <si>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</si>
  <si>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</si>
  <si>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</si>
  <si>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</si>
  <si>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</si>
  <si>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</si>
  <si>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</si>
  <si>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</si>
  <si>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</si>
  <si>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</si>
  <si>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</si>
  <si>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</si>
  <si>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</si>
  <si>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</si>
  <si>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</si>
  <si>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</si>
  <si>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</si>
  <si>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</si>
  <si>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</si>
  <si>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</si>
  <si>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</si>
  <si>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</si>
  <si>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</si>
  <si>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</si>
  <si>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</si>
  <si>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</si>
  <si>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</si>
  <si>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</si>
  <si>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</si>
  <si>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</si>
  <si>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</si>
  <si>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</si>
  <si>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</si>
  <si>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</si>
  <si>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</si>
  <si>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</si>
  <si>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</si>
  <si>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</si>
  <si>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</si>
  <si>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</si>
  <si>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</si>
  <si>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</si>
  <si>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</si>
  <si>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</si>
  <si>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</si>
  <si>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</si>
  <si>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</si>
  <si>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</si>
  <si>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</si>
  <si>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</si>
  <si>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</si>
  <si>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</si>
  <si>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</si>
  <si>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</si>
  <si>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</si>
  <si>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</si>
  <si>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</si>
  <si>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</si>
  <si>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</si>
  <si>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</si>
  <si>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</si>
  <si>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</si>
  <si>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</si>
  <si>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</si>
  <si>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</si>
  <si>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</si>
  <si>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</si>
  <si>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</si>
  <si>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</si>
  <si>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</si>
  <si>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</si>
  <si>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</si>
  <si>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</si>
  <si>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</si>
  <si>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</si>
  <si>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</si>
  <si>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</si>
  <si>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</si>
  <si>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</si>
  <si>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</si>
  <si>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</si>
  <si>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</si>
  <si>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</si>
  <si>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</si>
  <si>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</si>
  <si>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</si>
  <si>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</si>
  <si>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</si>
  <si>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</si>
  <si>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</si>
  <si>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</si>
  <si>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</si>
  <si>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</si>
  <si>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</si>
  <si>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</si>
  <si>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</si>
  <si>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</si>
  <si>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</si>
  <si>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</si>
  <si>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</si>
  <si>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</si>
  <si>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</si>
  <si>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</si>
  <si>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</si>
  <si>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</si>
  <si>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</si>
  <si>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</si>
  <si>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</si>
  <si>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</si>
  <si>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</si>
  <si>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</si>
  <si>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</si>
  <si>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</si>
  <si>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</si>
  <si>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</si>
  <si>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</si>
  <si>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</si>
  <si>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</si>
  <si>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</si>
  <si>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</si>
  <si>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</si>
  <si>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</si>
  <si>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</si>
  <si>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</si>
  <si>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</si>
  <si>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</si>
  <si>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</si>
  <si>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</si>
  <si>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</si>
  <si>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</si>
  <si>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</si>
  <si>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</si>
  <si>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</si>
  <si>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</si>
  <si>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</si>
  <si>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</si>
  <si>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</si>
  <si>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</si>
  <si>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</si>
  <si>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</si>
  <si>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</si>
  <si>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</si>
  <si>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</si>
  <si>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</si>
  <si>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</si>
  <si>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</si>
  <si>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</si>
  <si>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</si>
  <si>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</si>
  <si>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</si>
  <si>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</si>
  <si>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</si>
  <si>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</si>
  <si>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</si>
  <si>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</si>
  <si>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</si>
  <si>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</si>
  <si>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</si>
  <si>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</si>
  <si>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</si>
  <si>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</si>
  <si>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</si>
  <si>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</si>
  <si>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</si>
  <si>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</si>
  <si>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</si>
  <si>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</si>
  <si>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</si>
  <si>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</si>
  <si>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</si>
  <si>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</si>
  <si>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</si>
  <si>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</si>
  <si>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</si>
  <si>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</si>
  <si>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</si>
  <si>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</si>
  <si>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</si>
  <si>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</si>
  <si>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</si>
  <si>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</si>
  <si>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</si>
  <si>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</si>
  <si>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</si>
  <si>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</si>
  <si>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</si>
  <si>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</si>
  <si>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</si>
  <si>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</si>
  <si>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</si>
  <si>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</si>
  <si>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</si>
  <si>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</si>
  <si>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</si>
  <si>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</si>
  <si>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</si>
  <si>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</si>
  <si>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</si>
  <si>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</si>
  <si>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</si>
  <si>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</si>
  <si>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</si>
  <si>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</si>
  <si>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</si>
  <si>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</si>
  <si>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</si>
  <si>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</si>
  <si>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</si>
  <si>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</si>
  <si>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</si>
  <si>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</si>
  <si>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</si>
  <si>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</si>
  <si>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</si>
  <si>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</si>
  <si>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</si>
  <si>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</si>
  <si>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</si>
  <si>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</si>
  <si>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</si>
  <si>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</si>
  <si>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</si>
  <si>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</si>
  <si>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</si>
  <si>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</si>
  <si>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</si>
  <si>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</si>
  <si>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</si>
  <si>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</si>
  <si>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</si>
  <si>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</si>
  <si>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</si>
  <si>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</si>
  <si>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</si>
  <si>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</si>
  <si>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</si>
  <si>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</si>
  <si>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</si>
  <si>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</si>
  <si>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</si>
  <si>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</si>
  <si>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</si>
  <si>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</si>
  <si>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</si>
  <si>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</si>
  <si>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</si>
  <si>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</si>
  <si>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</si>
  <si>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</si>
  <si>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</si>
  <si>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</si>
  <si>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</si>
  <si>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</si>
  <si>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</si>
  <si>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</si>
  <si>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</si>
  <si>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</si>
  <si>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</si>
  <si>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</si>
  <si>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</si>
  <si>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</si>
  <si>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</si>
  <si>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</si>
  <si>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</si>
  <si>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</si>
  <si>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</si>
  <si>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</si>
  <si>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</si>
  <si>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</si>
  <si>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</si>
  <si>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</si>
  <si>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</si>
  <si>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</si>
  <si>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</si>
  <si>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</si>
  <si>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</si>
  <si>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</si>
  <si>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</si>
  <si>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</si>
  <si>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</si>
  <si>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</si>
  <si>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</si>
  <si>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</si>
  <si>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</si>
  <si>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</si>
  <si>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</si>
  <si>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</si>
  <si>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</si>
  <si>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</si>
  <si>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</si>
  <si>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</si>
  <si>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</si>
  <si>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</si>
  <si>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</si>
  <si>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</si>
  <si>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</si>
  <si>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</si>
  <si>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</si>
  <si>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</si>
  <si>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</si>
  <si>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</si>
  <si>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</si>
  <si>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</si>
  <si>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</si>
  <si>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</si>
  <si>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</si>
  <si>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</si>
  <si>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</si>
  <si>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</si>
  <si>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</si>
  <si>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</si>
  <si>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</si>
  <si>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</si>
  <si>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</si>
  <si>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</si>
  <si>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</si>
  <si>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</si>
  <si>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</si>
  <si>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</si>
  <si>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</si>
  <si>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</si>
  <si>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</si>
  <si>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</si>
  <si>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</si>
  <si>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</si>
  <si>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</si>
  <si>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</si>
  <si>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</si>
  <si>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</si>
  <si>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</si>
  <si>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</si>
  <si>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</si>
  <si>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</si>
  <si>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</si>
  <si>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</si>
  <si>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</si>
  <si>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</si>
  <si>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</si>
  <si>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</si>
  <si>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</si>
  <si>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</si>
  <si>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</si>
  <si>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</si>
  <si>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</si>
  <si>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</si>
  <si>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</si>
  <si>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</si>
  <si>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</si>
  <si>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</si>
  <si>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</si>
  <si>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</si>
  <si>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</si>
  <si>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</si>
  <si>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</si>
  <si>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</si>
  <si>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</si>
  <si>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</si>
  <si>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</si>
  <si>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</si>
  <si>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</si>
  <si>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</si>
  <si>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</si>
  <si>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</si>
  <si>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</si>
  <si>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</si>
  <si>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</si>
  <si>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</si>
  <si>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</si>
  <si>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</si>
  <si>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</si>
  <si>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</si>
  <si>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</si>
  <si>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</si>
  <si>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</si>
  <si>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</si>
  <si>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</si>
  <si>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</si>
  <si>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</si>
  <si>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</si>
  <si>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</si>
  <si>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</si>
  <si>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</si>
  <si>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</si>
  <si>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</si>
  <si>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</si>
  <si>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</si>
  <si>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</si>
  <si>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</si>
  <si>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</si>
  <si>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</si>
  <si>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</si>
  <si>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</si>
  <si>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</si>
  <si>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</si>
  <si>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</si>
  <si>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</si>
  <si>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</si>
  <si>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</si>
  <si>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</si>
  <si>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</si>
  <si>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</si>
  <si>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</si>
  <si>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</si>
  <si>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</si>
  <si>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</si>
  <si>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</si>
  <si>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</si>
  <si>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</si>
  <si>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</si>
  <si>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</si>
  <si>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</si>
  <si>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</si>
  <si>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</si>
  <si>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</si>
  <si>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</si>
  <si>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</si>
  <si>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</si>
  <si>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</si>
  <si>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</si>
  <si>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</si>
  <si>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</si>
  <si>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</si>
  <si>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</si>
  <si>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</si>
  <si>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</si>
  <si>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</si>
  <si>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</si>
  <si>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</si>
  <si>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</si>
  <si>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</si>
  <si>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</si>
  <si>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</si>
  <si>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</si>
  <si>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</si>
  <si>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</si>
  <si>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</si>
  <si>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</si>
  <si>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</si>
  <si>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</si>
  <si>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</si>
  <si>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</si>
  <si>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</si>
  <si>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</si>
  <si>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</si>
  <si>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</si>
  <si>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</si>
  <si>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</si>
  <si>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</si>
  <si>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</si>
  <si>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</si>
  <si>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</si>
  <si>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</si>
  <si>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</si>
  <si>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</si>
  <si>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</si>
  <si>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</si>
  <si>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</si>
  <si>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</si>
  <si>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</si>
  <si>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</si>
  <si>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</si>
  <si>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</si>
  <si>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</si>
  <si>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</si>
  <si>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</si>
  <si>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</si>
  <si>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</si>
  <si>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</si>
  <si>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</si>
  <si>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</si>
  <si>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</si>
  <si>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</si>
  <si>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</si>
  <si>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</si>
  <si>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</si>
  <si>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</si>
  <si>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</si>
  <si>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</si>
  <si>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</si>
  <si>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</si>
  <si>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</si>
  <si>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</si>
  <si>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</si>
  <si>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</si>
  <si>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</si>
  <si>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</si>
  <si>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</si>
  <si>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</si>
  <si>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</si>
  <si>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</si>
  <si>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</si>
  <si>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</si>
  <si>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</si>
  <si>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</si>
  <si>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</si>
  <si>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</si>
  <si>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</si>
  <si>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</si>
  <si>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</si>
  <si>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</si>
  <si>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</si>
  <si>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</si>
  <si>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</si>
  <si>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</si>
  <si>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</si>
  <si>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</si>
  <si>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</si>
  <si>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</si>
  <si>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</si>
  <si>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</si>
  <si>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</si>
  <si>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</si>
  <si>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</si>
  <si>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</si>
  <si>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</si>
  <si>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</si>
  <si>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</si>
  <si>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</si>
  <si>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</si>
  <si>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</si>
  <si>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</si>
  <si>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</si>
  <si>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</si>
  <si>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</si>
  <si>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</si>
  <si>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</si>
  <si>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</si>
  <si>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</si>
  <si>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</si>
  <si>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</si>
  <si>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</si>
  <si>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</si>
  <si>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</si>
  <si>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</si>
  <si>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</si>
  <si>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</si>
  <si>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</si>
  <si>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</si>
  <si>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</si>
  <si>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</si>
  <si>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</si>
  <si>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</si>
  <si>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</si>
  <si>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</si>
  <si>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</si>
  <si>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</si>
  <si>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</si>
  <si>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</si>
  <si>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</si>
  <si>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</si>
  <si>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</si>
  <si>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</si>
  <si>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</si>
  <si>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</si>
  <si>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</si>
  <si>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</si>
  <si>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</si>
  <si>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</si>
  <si>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</si>
  <si>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</si>
  <si>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</si>
  <si>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</si>
  <si>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</si>
  <si>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</si>
  <si>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</si>
  <si>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</si>
  <si>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</si>
  <si>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</si>
  <si>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</si>
  <si>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</si>
  <si>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</si>
  <si>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</si>
  <si>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</si>
  <si>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</si>
  <si>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</si>
  <si>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</si>
  <si>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</si>
  <si>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</si>
  <si>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</si>
  <si>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</si>
  <si>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</si>
  <si>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</si>
  <si>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</si>
  <si>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</si>
  <si>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</si>
  <si>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</si>
  <si>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</si>
  <si>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</si>
  <si>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</si>
  <si>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</si>
  <si>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</si>
  <si>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</si>
  <si>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</si>
  <si>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</si>
  <si>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</si>
  <si>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</si>
  <si>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</si>
  <si>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</si>
  <si>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</si>
  <si>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</si>
  <si>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</si>
  <si>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</si>
  <si>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</si>
  <si>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</si>
  <si>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</si>
  <si>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</si>
  <si>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</si>
  <si>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</si>
  <si>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</si>
  <si>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</si>
  <si>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</si>
  <si>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</si>
  <si>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</si>
  <si>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</si>
  <si>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</si>
  <si>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</si>
  <si>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</si>
  <si>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</si>
  <si>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</si>
  <si>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</si>
  <si>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</si>
  <si>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</si>
  <si>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</si>
  <si>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</si>
  <si>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</si>
  <si>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</si>
  <si>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</si>
  <si>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</si>
  <si>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</si>
  <si>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</si>
  <si>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</si>
  <si>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</si>
  <si>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</si>
  <si>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</si>
  <si>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</si>
  <si>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</si>
  <si>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</si>
  <si>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</si>
  <si>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</si>
  <si>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</si>
  <si>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</si>
  <si>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</si>
  <si>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</si>
  <si>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</si>
  <si>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</si>
  <si>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</si>
  <si>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</si>
  <si>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</si>
  <si>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</si>
  <si>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</si>
  <si>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</si>
  <si>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</si>
  <si>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</si>
  <si>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</si>
  <si>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</si>
  <si>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</si>
  <si>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</si>
  <si>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</si>
  <si>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</si>
  <si>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</si>
  <si>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</si>
  <si>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</si>
  <si>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</si>
  <si>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</si>
  <si>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</si>
  <si>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</si>
  <si>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</si>
  <si>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</si>
  <si>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</si>
  <si>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</si>
  <si>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</si>
  <si>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</si>
  <si>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</si>
  <si>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</si>
  <si>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</si>
  <si>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</si>
  <si>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</si>
  <si>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</si>
  <si>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</si>
  <si>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</si>
  <si>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</si>
  <si>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</si>
  <si>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</si>
  <si>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</si>
  <si>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</si>
  <si>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</si>
  <si>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</si>
  <si>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</si>
  <si>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</si>
  <si>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</si>
  <si>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</si>
  <si>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</si>
  <si>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</si>
  <si>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</si>
  <si>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</si>
  <si>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</si>
  <si>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</si>
  <si>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</si>
  <si>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</si>
  <si>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</si>
  <si>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</si>
  <si>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</si>
  <si>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</si>
  <si>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</si>
  <si>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</si>
  <si>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</si>
  <si>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</si>
  <si>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</si>
  <si>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</si>
  <si>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</si>
  <si>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</si>
  <si>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</si>
  <si>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</si>
  <si>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</si>
  <si>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</si>
  <si>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</si>
  <si>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</si>
  <si>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</si>
  <si>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</si>
  <si>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</si>
  <si>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</si>
  <si>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</si>
  <si>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</si>
  <si>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</si>
  <si>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</si>
  <si>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</si>
  <si>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</si>
  <si>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</si>
  <si>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</si>
  <si>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</si>
  <si>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</si>
  <si>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</si>
  <si>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</si>
  <si>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</si>
  <si>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</si>
  <si>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</si>
  <si>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</si>
  <si>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</si>
  <si>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</si>
  <si>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</si>
  <si>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</si>
  <si>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</si>
  <si>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</si>
  <si>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</si>
  <si>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</si>
  <si>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</si>
  <si>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</si>
  <si>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</si>
  <si>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</si>
  <si>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</si>
  <si>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</si>
  <si>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</si>
  <si>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</si>
  <si>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</si>
  <si>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</si>
  <si>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</si>
  <si>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</si>
  <si>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</si>
  <si>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</si>
  <si>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</si>
  <si>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</si>
  <si>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</si>
  <si>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</si>
  <si>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</si>
  <si>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</si>
  <si>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</si>
  <si>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</si>
  <si>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</si>
  <si>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</si>
  <si>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</si>
  <si>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</si>
  <si>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</si>
  <si>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</si>
  <si>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</si>
  <si>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</si>
  <si>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</si>
  <si>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</si>
  <si>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</si>
  <si>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</si>
  <si>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</si>
  <si>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</si>
  <si>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</si>
  <si>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</si>
  <si>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</si>
  <si>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</si>
  <si>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</si>
  <si>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</si>
  <si>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</si>
  <si>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</si>
  <si>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</si>
  <si>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</si>
  <si>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</si>
  <si>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</si>
  <si>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</si>
  <si>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</si>
  <si>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</si>
  <si>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</si>
  <si>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</si>
  <si>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</si>
  <si>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</si>
  <si>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</si>
  <si>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</si>
  <si>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</si>
  <si>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</si>
  <si>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</si>
  <si>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</si>
  <si>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</si>
  <si>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</si>
  <si>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</si>
  <si>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</si>
  <si>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</si>
  <si>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</si>
  <si>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</si>
  <si>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</si>
  <si>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</si>
  <si>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</si>
  <si>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</si>
  <si>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</si>
  <si>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</si>
  <si>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</si>
  <si>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</si>
  <si>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</si>
  <si>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</si>
  <si>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</si>
  <si>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</si>
  <si>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</si>
  <si>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</si>
  <si>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</si>
  <si>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</si>
  <si>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</si>
  <si>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</si>
  <si>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</si>
  <si>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</si>
  <si>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</si>
  <si>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</si>
  <si>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</si>
  <si>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</si>
  <si>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</si>
  <si>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</si>
  <si>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</si>
  <si>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</si>
  <si>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</si>
  <si>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</si>
  <si>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</si>
  <si>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</si>
  <si>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</si>
  <si>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</si>
  <si>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</si>
  <si>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</si>
  <si>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</si>
  <si>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</si>
  <si>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</si>
  <si>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</si>
  <si>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</si>
  <si>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</si>
  <si>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</si>
  <si>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</si>
  <si>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</si>
  <si>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</si>
  <si>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</si>
  <si>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</si>
  <si>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</si>
  <si>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</si>
  <si>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</si>
  <si>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</si>
  <si>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</si>
  <si>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</si>
  <si>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</si>
  <si>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</si>
  <si>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</si>
  <si>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</si>
  <si>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</si>
  <si>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</si>
  <si>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</si>
  <si>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</si>
  <si>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</si>
  <si>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</si>
  <si>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</si>
  <si>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</si>
  <si>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</si>
  <si>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</si>
  <si>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</si>
  <si>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</si>
  <si>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</si>
  <si>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</si>
  <si>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</si>
  <si>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</si>
  <si>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</si>
  <si>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</si>
  <si>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</si>
  <si>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</si>
  <si>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</si>
  <si>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</si>
  <si>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</si>
  <si>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</si>
  <si>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</si>
  <si>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</si>
  <si>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</si>
  <si>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</si>
  <si>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</si>
  <si>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</si>
  <si>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</si>
  <si>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</si>
  <si>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</si>
  <si>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</si>
  <si>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</si>
  <si>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</si>
  <si>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</si>
  <si>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</si>
  <si>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</si>
  <si>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</si>
  <si>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</si>
  <si>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</si>
  <si>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</si>
  <si>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</si>
  <si>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</si>
  <si>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</si>
  <si>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</si>
  <si>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</si>
  <si>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</si>
  <si>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</si>
  <si>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</si>
  <si>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</si>
  <si>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</si>
  <si>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</si>
  <si>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</si>
  <si>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</si>
  <si>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</si>
  <si>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</si>
  <si>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</si>
  <si>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</si>
  <si>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</si>
  <si>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</si>
  <si>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</si>
  <si>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</si>
  <si>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</si>
  <si>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</si>
  <si>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</si>
  <si>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</si>
  <si>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</si>
  <si>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</si>
  <si>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</si>
  <si>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</si>
  <si>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</si>
  <si>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</si>
  <si>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</si>
  <si>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</si>
  <si>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</si>
  <si>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</si>
  <si>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</si>
  <si>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</si>
  <si>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</si>
  <si>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</si>
  <si>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</si>
  <si>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</si>
  <si>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</si>
  <si>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</si>
  <si>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</si>
  <si>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</si>
  <si>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</si>
  <si>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</si>
  <si>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</si>
  <si>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</si>
  <si>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</si>
  <si>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</si>
  <si>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</si>
  <si>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</si>
  <si>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</si>
  <si>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</si>
  <si>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</si>
  <si>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</si>
  <si>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</si>
  <si>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</si>
  <si>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</si>
  <si>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</si>
  <si>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</si>
  <si>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</si>
  <si>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</si>
  <si>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</si>
  <si>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</si>
  <si>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</si>
  <si>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</si>
  <si>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</si>
  <si>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</si>
  <si>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</si>
  <si>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</si>
  <si>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</si>
  <si>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</si>
  <si>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</si>
  <si>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</si>
  <si>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</si>
  <si>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</si>
  <si>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</si>
  <si>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</si>
  <si>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</si>
  <si>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</si>
  <si>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</si>
  <si>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</si>
  <si>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</si>
  <si>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</si>
  <si>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</si>
  <si>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</si>
  <si>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</si>
  <si>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</si>
  <si>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</si>
  <si>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</si>
  <si>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</si>
  <si>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</si>
  <si>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</si>
  <si>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</si>
  <si>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</si>
  <si>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</si>
  <si>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</si>
  <si>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</si>
  <si>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</si>
  <si>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</si>
  <si>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</si>
  <si>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</si>
  <si>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</si>
  <si>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</si>
  <si>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</si>
  <si>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</si>
  <si>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</si>
  <si>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</si>
  <si>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</si>
  <si>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</si>
  <si>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</si>
  <si>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</si>
  <si>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</si>
  <si>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</si>
  <si>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</si>
  <si>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</si>
  <si>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</si>
  <si>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</si>
  <si>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</si>
  <si>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</si>
  <si>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</si>
  <si>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</si>
  <si>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</si>
  <si>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</si>
  <si>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</si>
  <si>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</si>
  <si>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</si>
  <si>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</si>
  <si>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</si>
  <si>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</si>
  <si>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</si>
  <si>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</si>
  <si>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</si>
  <si>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</si>
  <si>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</si>
  <si>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</si>
  <si>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</si>
  <si>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</si>
  <si>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</si>
  <si>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</si>
  <si>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</si>
  <si>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</si>
  <si>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</si>
  <si>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</si>
  <si>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</si>
  <si>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</si>
  <si>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</si>
  <si>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</si>
  <si>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</si>
  <si>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</si>
  <si>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</si>
  <si>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</si>
  <si>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</si>
  <si>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</si>
  <si>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</si>
  <si>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</si>
  <si>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</si>
  <si>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</si>
  <si>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</si>
  <si>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</si>
  <si>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</si>
  <si>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</si>
  <si>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</si>
  <si>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</si>
  <si>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</si>
  <si>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</si>
  <si>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</si>
  <si>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</si>
  <si>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</si>
  <si>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</si>
  <si>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</si>
  <si>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</si>
  <si>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</si>
  <si>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</si>
  <si>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</si>
  <si>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</si>
  <si>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</si>
  <si>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</si>
  <si>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</si>
  <si>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</si>
  <si>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</si>
  <si>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</si>
  <si>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</si>
  <si>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</si>
  <si>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</si>
  <si>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</si>
  <si>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</si>
  <si>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</si>
  <si>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</si>
  <si>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</si>
  <si>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</si>
  <si>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</si>
  <si>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</si>
  <si>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</si>
  <si>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</si>
  <si>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</si>
  <si>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</si>
  <si>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</si>
  <si>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</si>
  <si>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</si>
  <si>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</si>
  <si>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</si>
  <si>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</si>
  <si>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</si>
  <si>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</si>
  <si>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</si>
  <si>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</si>
  <si>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</si>
  <si>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</si>
  <si>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</si>
  <si>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</si>
  <si>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</si>
  <si>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</si>
  <si>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</si>
  <si>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</si>
  <si>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</si>
  <si>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</si>
  <si>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</si>
  <si>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</si>
  <si>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</si>
  <si>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</si>
  <si>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</si>
  <si>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</si>
  <si>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</si>
  <si>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</si>
  <si>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</si>
  <si>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</si>
  <si>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</si>
  <si>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</si>
  <si>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</si>
  <si>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</si>
  <si>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</si>
  <si>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</si>
  <si>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</si>
  <si>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</si>
  <si>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</si>
  <si>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</si>
  <si>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</si>
  <si>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</si>
  <si>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</si>
  <si>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</si>
  <si>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</si>
  <si>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</si>
  <si>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</si>
  <si>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</si>
  <si>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</si>
  <si>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</si>
  <si>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</si>
  <si>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</si>
  <si>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</si>
  <si>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</si>
  <si>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</si>
  <si>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</si>
  <si>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</si>
  <si>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</si>
  <si>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</si>
  <si>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</si>
  <si>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</si>
  <si>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</si>
  <si>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</si>
  <si>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</si>
  <si>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</si>
  <si>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</si>
  <si>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</si>
  <si>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</si>
  <si>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</si>
  <si>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</si>
  <si>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</si>
  <si>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</si>
  <si>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</si>
  <si>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</si>
  <si>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</si>
  <si>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</si>
  <si>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</si>
  <si>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</si>
  <si>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</si>
  <si>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</si>
  <si>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</si>
  <si>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</si>
  <si>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</si>
  <si>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</si>
  <si>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</si>
  <si>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</si>
  <si>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</si>
  <si>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</si>
  <si>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</si>
  <si>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</si>
  <si>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</si>
  <si>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</si>
  <si>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</si>
  <si>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</si>
  <si>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</si>
  <si>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</si>
  <si>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</si>
  <si>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</si>
  <si>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</si>
  <si>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</si>
  <si>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</si>
  <si>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</si>
  <si>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</si>
  <si>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</si>
  <si>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</si>
  <si>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</si>
  <si>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</si>
  <si>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</si>
  <si>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</si>
  <si>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</si>
  <si>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</si>
  <si>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</si>
  <si>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</si>
  <si>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</si>
  <si>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</si>
  <si>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</si>
  <si>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</si>
  <si>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</si>
  <si>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</si>
  <si>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</si>
  <si>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</si>
  <si>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</si>
  <si>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</si>
  <si>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</si>
  <si>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</si>
  <si>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</si>
  <si>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</si>
  <si>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</si>
  <si>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</si>
  <si>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</si>
  <si>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</si>
  <si>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</si>
  <si>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</si>
  <si>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</si>
  <si>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</si>
  <si>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</si>
  <si>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</si>
  <si>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</si>
  <si>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</si>
  <si>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</si>
  <si>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</si>
  <si>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</si>
  <si>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</si>
  <si>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</si>
  <si>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</si>
  <si>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</si>
  <si>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</si>
  <si>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</si>
  <si>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</si>
  <si>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</si>
  <si>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</si>
  <si>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</si>
  <si>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</si>
  <si>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</si>
  <si>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</si>
  <si>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</si>
  <si>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</si>
  <si>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</si>
  <si>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</si>
  <si>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</si>
  <si>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</si>
  <si>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</si>
  <si>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</si>
  <si>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</si>
  <si>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</si>
  <si>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</si>
  <si>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</si>
  <si>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</si>
  <si>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</si>
  <si>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</si>
  <si>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</si>
  <si>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</si>
  <si>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</si>
  <si>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</si>
  <si>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</si>
  <si>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</si>
  <si>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</si>
  <si>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</si>
  <si>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</si>
  <si>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</si>
  <si>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</si>
  <si>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</si>
  <si>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</si>
  <si>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</si>
  <si>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</si>
  <si>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</si>
  <si>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</si>
  <si>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</si>
  <si>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</si>
  <si>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</si>
  <si>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</si>
  <si>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</si>
  <si>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</si>
  <si>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</si>
  <si>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</si>
  <si>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</si>
  <si>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</si>
  <si>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</si>
  <si>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</si>
  <si>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</si>
  <si>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</si>
  <si>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</si>
  <si>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</si>
  <si>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</si>
  <si>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</si>
  <si>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</si>
  <si>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</si>
  <si>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</si>
  <si>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</si>
  <si>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</si>
  <si>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</si>
  <si>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</si>
  <si>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</si>
  <si>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</si>
  <si>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</si>
  <si>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</si>
  <si>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</si>
  <si>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</si>
  <si>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</si>
  <si>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</si>
  <si>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</si>
  <si>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</si>
  <si>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</si>
  <si>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</si>
  <si>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</si>
  <si>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</si>
  <si>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</si>
  <si>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</si>
  <si>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</si>
  <si>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</si>
  <si>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</si>
  <si>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</si>
  <si>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</si>
  <si>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</si>
  <si>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</si>
  <si>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</si>
  <si>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</si>
  <si>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</si>
  <si>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</si>
  <si>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</si>
  <si>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</si>
  <si>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</si>
  <si>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</si>
  <si>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</si>
  <si>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</si>
  <si>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</si>
  <si>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</si>
  <si>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</si>
  <si>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</si>
  <si>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</si>
  <si>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</si>
  <si>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</si>
  <si>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</si>
  <si>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</si>
  <si>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</si>
  <si>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</si>
  <si>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</si>
  <si>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</si>
  <si>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</si>
  <si>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</si>
  <si>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</si>
  <si>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</si>
  <si>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</si>
  <si>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</si>
  <si>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</si>
  <si>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</si>
  <si>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</si>
  <si>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</si>
  <si>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</si>
  <si>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</si>
  <si>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</si>
  <si>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</si>
  <si>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</si>
  <si>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</si>
  <si>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</si>
  <si>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</si>
  <si>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</si>
  <si>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</si>
  <si>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</si>
  <si>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</si>
  <si>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</si>
  <si>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</si>
  <si>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</si>
  <si>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</si>
  <si>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</si>
  <si>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</si>
  <si>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</si>
  <si>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</si>
  <si>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</si>
  <si>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</si>
  <si>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</si>
  <si>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</si>
  <si>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</si>
  <si>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</si>
  <si>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</si>
  <si>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</si>
  <si>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</si>
  <si>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</si>
  <si>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</si>
  <si>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</si>
  <si>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</si>
  <si>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</si>
  <si>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</si>
  <si>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</si>
  <si>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</si>
  <si>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</si>
  <si>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</si>
  <si>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</si>
  <si>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</si>
  <si>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</si>
  <si>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</si>
  <si>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</si>
  <si>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</si>
  <si>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</si>
  <si>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</si>
  <si>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</si>
  <si>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</si>
  <si>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</si>
  <si>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</si>
  <si>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</si>
  <si>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</si>
  <si>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</si>
  <si>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</si>
  <si>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</si>
  <si>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</si>
  <si>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</si>
  <si>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</si>
  <si>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</si>
  <si>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</si>
  <si>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</si>
  <si>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</si>
  <si>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</si>
  <si>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</si>
  <si>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</si>
  <si>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</si>
  <si>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</si>
  <si>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</si>
  <si>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</si>
  <si>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</si>
  <si>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</si>
  <si>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</si>
  <si>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</si>
  <si>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</si>
  <si>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</si>
  <si>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</si>
  <si>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</si>
  <si>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</si>
  <si>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</si>
  <si>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</si>
  <si>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</si>
  <si>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</si>
  <si>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</si>
  <si>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</si>
  <si>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</si>
  <si>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</si>
  <si>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</si>
  <si>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</si>
  <si>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</si>
  <si>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</si>
  <si>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</si>
  <si>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</si>
  <si>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</si>
  <si>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</si>
  <si>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</si>
  <si>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</si>
  <si>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</si>
  <si>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</si>
  <si>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</si>
  <si>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</si>
  <si>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</si>
  <si>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</si>
  <si>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</si>
  <si>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</si>
  <si>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</si>
  <si>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</si>
  <si>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</si>
  <si>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</si>
  <si>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</si>
  <si>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</si>
  <si>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</si>
  <si>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</si>
  <si>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</si>
  <si>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</si>
  <si>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</si>
  <si>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</si>
  <si>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</si>
  <si>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</si>
  <si>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</si>
  <si>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</si>
  <si>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</si>
  <si>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</si>
  <si>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</si>
  <si>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</si>
  <si>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</si>
  <si>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</si>
  <si>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</si>
  <si>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</si>
  <si>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</si>
  <si>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</si>
  <si>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</si>
  <si>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</si>
  <si>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</si>
  <si>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</si>
  <si>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</si>
  <si>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</si>
  <si>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</si>
  <si>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</si>
  <si>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</si>
  <si>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</si>
  <si>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</si>
  <si>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</si>
  <si>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</si>
  <si>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</si>
  <si>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</si>
  <si>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</si>
  <si>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</si>
  <si>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</si>
  <si>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</si>
  <si>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</si>
  <si>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</si>
  <si>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</si>
  <si>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</si>
  <si>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</si>
  <si>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</si>
  <si>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</si>
  <si>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</si>
  <si>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</si>
  <si>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</si>
  <si>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</si>
  <si>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</si>
  <si>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</si>
  <si>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</si>
  <si>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</si>
  <si>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</si>
  <si>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</si>
  <si>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</si>
  <si>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</si>
  <si>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</si>
  <si>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</si>
  <si>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</si>
  <si>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</si>
  <si>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</si>
  <si>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</si>
  <si>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</si>
  <si>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</si>
  <si>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</si>
  <si>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</si>
  <si>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</si>
  <si>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</si>
  <si>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</si>
  <si>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</si>
  <si>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</si>
  <si>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</si>
  <si>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</si>
  <si>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</si>
  <si>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</si>
  <si>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</si>
  <si>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</si>
  <si>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</si>
  <si>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</si>
  <si>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</si>
  <si>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</si>
  <si>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</si>
  <si>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</si>
  <si>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</si>
  <si>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</si>
  <si>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</si>
  <si>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</si>
  <si>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</si>
  <si>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</si>
  <si>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</si>
  <si>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</si>
  <si>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</si>
  <si>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</si>
  <si>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</si>
  <si>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</si>
  <si>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</si>
  <si>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</si>
  <si>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</si>
  <si>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</si>
  <si>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</si>
  <si>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</si>
  <si>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</si>
  <si>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</si>
  <si>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</si>
  <si>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</si>
  <si>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</si>
  <si>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</si>
  <si>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</si>
  <si>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</si>
  <si>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</si>
  <si>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</si>
  <si>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</si>
  <si>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</si>
  <si>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</si>
  <si>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</si>
  <si>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</si>
  <si>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</si>
  <si>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</si>
  <si>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</si>
  <si>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</si>
  <si>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</si>
  <si>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</si>
  <si>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</si>
  <si>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</si>
  <si>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</si>
  <si>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</si>
  <si>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</si>
  <si>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</si>
  <si>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</si>
  <si>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</si>
  <si>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</si>
  <si>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</si>
  <si>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</si>
  <si>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</si>
  <si>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</si>
  <si>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</si>
  <si>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</si>
  <si>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</si>
  <si>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</si>
  <si>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</si>
  <si>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</si>
  <si>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</si>
  <si>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</si>
  <si>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</si>
  <si>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</si>
  <si>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</si>
  <si>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</si>
  <si>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</si>
  <si>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</si>
  <si>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</si>
  <si>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</si>
  <si>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</si>
  <si>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</si>
  <si>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</si>
  <si>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</si>
  <si>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</si>
  <si>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</si>
  <si>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</si>
  <si>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</si>
  <si>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</si>
  <si>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</si>
  <si>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</si>
  <si>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</si>
  <si>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</si>
  <si>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</si>
  <si>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</si>
  <si>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</si>
  <si>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</si>
  <si>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</si>
  <si>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</si>
  <si>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</si>
  <si>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</si>
  <si>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</si>
  <si>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</si>
  <si>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</si>
  <si>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</si>
  <si>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</si>
  <si>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</si>
  <si>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</si>
  <si>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</si>
  <si>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</si>
  <si>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</si>
  <si>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</si>
  <si>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</si>
  <si>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</si>
  <si>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</si>
  <si>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</si>
  <si>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</si>
  <si>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</si>
  <si>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</si>
  <si>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</si>
  <si>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</si>
  <si>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</si>
  <si>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</si>
  <si>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</si>
  <si>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</si>
  <si>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</si>
  <si>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</si>
  <si>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</si>
  <si>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</si>
  <si>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</si>
  <si>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</si>
  <si>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</si>
  <si>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</si>
  <si>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</si>
  <si>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</si>
  <si>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</si>
  <si>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</si>
  <si>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</si>
  <si>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</si>
  <si>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</si>
  <si>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</si>
  <si>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</si>
  <si>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</si>
  <si>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</si>
  <si>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</si>
  <si>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</si>
  <si>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</si>
  <si>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</si>
  <si>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</si>
  <si>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</si>
  <si>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</si>
  <si>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</si>
  <si>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</si>
  <si>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</si>
  <si>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</si>
  <si>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</si>
  <si>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</si>
  <si>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</si>
  <si>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</si>
  <si>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</si>
  <si>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</si>
  <si>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</si>
  <si>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</si>
  <si>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</si>
  <si>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</si>
  <si>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</si>
  <si>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</si>
  <si>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</si>
  <si>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</si>
  <si>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</si>
  <si>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</si>
  <si>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</si>
  <si>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</si>
  <si>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</si>
  <si>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</si>
  <si>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</si>
  <si>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</si>
  <si>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</si>
  <si>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</si>
  <si>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</si>
  <si>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</si>
  <si>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</si>
  <si>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</si>
  <si>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</si>
  <si>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</si>
  <si>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</si>
  <si>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</si>
  <si>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</si>
  <si>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</si>
  <si>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</si>
  <si>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</si>
  <si>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</si>
  <si>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</si>
  <si>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</si>
  <si>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</si>
  <si>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</si>
  <si>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</si>
  <si>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</si>
  <si>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</si>
  <si>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</si>
  <si>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</si>
  <si>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</si>
  <si>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</si>
  <si>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</si>
  <si>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</si>
  <si>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</si>
  <si>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</si>
  <si>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</si>
  <si>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</si>
  <si>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</si>
  <si>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</si>
  <si>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</si>
  <si>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</si>
  <si>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</si>
  <si>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</si>
  <si>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</si>
  <si>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</si>
  <si>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</si>
  <si>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</si>
  <si>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</si>
  <si>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</si>
  <si>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</si>
  <si>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</si>
  <si>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</si>
  <si>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</si>
  <si>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</si>
  <si>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</si>
  <si>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</si>
  <si>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</si>
  <si>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</si>
  <si>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</si>
  <si>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</si>
  <si>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</si>
  <si>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</si>
  <si>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</si>
  <si>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</si>
  <si>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</si>
  <si>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</si>
  <si>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</si>
  <si>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</si>
  <si>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</si>
  <si>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</si>
  <si>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</si>
  <si>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</si>
  <si>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</si>
  <si>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</si>
  <si>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</si>
  <si>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</si>
  <si>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</si>
  <si>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</si>
  <si>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</si>
  <si>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</si>
  <si>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</si>
  <si>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</si>
  <si>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</si>
  <si>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</si>
  <si>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</si>
  <si>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</si>
  <si>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</si>
  <si>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</si>
  <si>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</si>
  <si>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</si>
  <si>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</si>
  <si>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</si>
  <si>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</si>
  <si>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</si>
  <si>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</si>
  <si>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</si>
  <si>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</si>
  <si>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</si>
  <si>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</si>
  <si>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</si>
  <si>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</si>
  <si>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</si>
  <si>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</si>
  <si>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</si>
  <si>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</si>
  <si>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</si>
  <si>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</si>
  <si>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</si>
  <si>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</si>
  <si>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</si>
  <si>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</si>
  <si>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</si>
  <si>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</si>
  <si>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</si>
  <si>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</si>
  <si>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</si>
  <si>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</si>
  <si>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</si>
  <si>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</si>
  <si>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</si>
  <si>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</si>
  <si>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</si>
  <si>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</si>
  <si>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</si>
  <si>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</si>
  <si>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</si>
  <si>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</si>
  <si>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</si>
  <si>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</si>
  <si>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</si>
  <si>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</si>
  <si>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</si>
  <si>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</si>
  <si>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</si>
  <si>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</si>
  <si>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</si>
  <si>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</si>
  <si>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</si>
  <si>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</si>
  <si>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</si>
  <si>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</si>
  <si>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</si>
  <si>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</si>
  <si>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</si>
  <si>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</si>
  <si>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</si>
  <si>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</si>
  <si>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</si>
  <si>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</si>
  <si>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</si>
  <si>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</si>
  <si>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</si>
  <si>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</si>
  <si>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</si>
  <si>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</si>
  <si>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</si>
  <si>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</si>
  <si>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</si>
  <si>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</si>
  <si>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</si>
  <si>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</si>
  <si>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</si>
  <si>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</si>
  <si>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</si>
  <si>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</si>
  <si>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</si>
  <si>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</si>
  <si>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</si>
  <si>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</si>
  <si>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</si>
  <si>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</si>
  <si>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</si>
  <si>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</si>
  <si>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</si>
  <si>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</si>
  <si>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</si>
  <si>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</si>
  <si>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</si>
  <si>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</si>
  <si>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</si>
  <si>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</si>
  <si>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</si>
  <si>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</si>
  <si>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</si>
  <si>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</si>
  <si>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</si>
  <si>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</si>
  <si>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</si>
  <si>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</si>
  <si>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</si>
  <si>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</si>
  <si>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</si>
  <si>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</si>
  <si>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</si>
  <si>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</si>
  <si>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</si>
  <si>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</si>
  <si>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</si>
  <si>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</si>
  <si>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</si>
  <si>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</si>
  <si>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</si>
  <si>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</si>
  <si>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</si>
  <si>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</si>
  <si>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</si>
  <si>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</si>
  <si>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</si>
  <si>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</si>
  <si>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</si>
  <si>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</si>
  <si>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</si>
  <si>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</si>
  <si>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</si>
  <si>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</si>
  <si>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</si>
  <si>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</si>
  <si>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</si>
  <si>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</si>
  <si>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</si>
  <si>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</si>
  <si>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</si>
  <si>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</si>
  <si>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</si>
  <si>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</si>
  <si>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</si>
  <si>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</si>
  <si>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</si>
  <si>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</si>
  <si>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</si>
  <si>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</si>
  <si>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</si>
  <si>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</si>
  <si>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</si>
  <si>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</si>
  <si>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</si>
  <si>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</si>
  <si>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</si>
  <si>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</si>
  <si>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</si>
  <si>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</si>
  <si>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</si>
  <si>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</si>
  <si>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</si>
  <si>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</si>
  <si>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</si>
  <si>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</si>
  <si>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</si>
  <si>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</si>
  <si>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</si>
  <si>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</si>
  <si>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</si>
  <si>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</si>
  <si>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</si>
  <si>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</si>
  <si>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</si>
  <si>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</si>
  <si>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</si>
  <si>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</si>
  <si>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</si>
  <si>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</si>
  <si>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</si>
  <si>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</si>
  <si>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</si>
  <si>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</si>
  <si>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</si>
  <si>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</si>
  <si>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</si>
  <si>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</si>
  <si>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</si>
  <si>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</si>
  <si>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</si>
  <si>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</si>
  <si>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</si>
  <si>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</si>
  <si>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</si>
  <si>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</si>
  <si>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</si>
  <si>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</si>
  <si>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</si>
  <si>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</si>
  <si>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</si>
  <si>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</si>
  <si>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</si>
  <si>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</si>
  <si>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</si>
  <si>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</si>
  <si>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</si>
  <si>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</si>
  <si>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</si>
  <si>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</si>
  <si>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</si>
  <si>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</si>
  <si>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</si>
  <si>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</si>
  <si>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</si>
  <si>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</si>
  <si>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</si>
  <si>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</si>
  <si>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</si>
  <si>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</si>
  <si>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</si>
  <si>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</si>
  <si>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</si>
  <si>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</si>
  <si>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</si>
  <si>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</si>
  <si>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</si>
  <si>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</si>
  <si>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</si>
  <si>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</si>
  <si>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</si>
  <si>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</si>
  <si>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</si>
  <si>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</si>
  <si>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</si>
  <si>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</si>
  <si>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</si>
  <si>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</si>
  <si>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</si>
  <si>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</si>
  <si>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</si>
  <si>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</si>
  <si>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</si>
  <si>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</si>
  <si>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</si>
  <si>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</si>
  <si>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</si>
  <si>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</si>
  <si>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</si>
  <si>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</si>
  <si>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</si>
  <si>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</si>
  <si>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</si>
  <si>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</si>
  <si>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</si>
  <si>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</si>
  <si>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</si>
  <si>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</si>
  <si>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</si>
  <si>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</si>
  <si>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</si>
  <si>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</si>
  <si>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</si>
  <si>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</si>
  <si>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</si>
  <si>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</si>
  <si>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</si>
  <si>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</si>
  <si>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</si>
  <si>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</si>
  <si>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</si>
  <si>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</si>
  <si>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</si>
  <si>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</si>
  <si>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</si>
  <si>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</si>
  <si>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</si>
  <si>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</si>
  <si>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</si>
  <si>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</si>
  <si>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</si>
  <si>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</si>
  <si>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</si>
  <si>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</si>
  <si>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</si>
  <si>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</si>
  <si>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</si>
  <si>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</si>
  <si>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</si>
  <si>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</si>
  <si>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</si>
  <si>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</si>
  <si>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</si>
  <si>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</si>
  <si>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</si>
  <si>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</si>
  <si>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</si>
  <si>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</si>
  <si>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</si>
  <si>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</si>
  <si>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</si>
  <si>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</si>
  <si>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</si>
  <si>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</si>
  <si>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</si>
  <si>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</si>
  <si>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</si>
  <si>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</si>
  <si>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</si>
  <si>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</si>
  <si>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</si>
  <si>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</si>
  <si>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</si>
  <si>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</si>
  <si>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</si>
  <si>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</si>
  <si>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</si>
  <si>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</si>
  <si>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</si>
  <si>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</si>
  <si>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</si>
  <si>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</si>
  <si>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</si>
  <si>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</si>
  <si>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</si>
  <si>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</si>
  <si>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</si>
  <si>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</si>
  <si>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</si>
  <si>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</si>
  <si>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</si>
  <si>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</si>
  <si>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</si>
  <si>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</si>
  <si>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</si>
  <si>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</si>
  <si>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</si>
  <si>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</si>
  <si>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</si>
  <si>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</si>
  <si>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</si>
  <si>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</si>
  <si>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</si>
  <si>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</si>
  <si>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</si>
  <si>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</si>
  <si>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</si>
  <si>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</si>
  <si>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</si>
  <si>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</si>
  <si>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</si>
  <si>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</si>
  <si>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</si>
  <si>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</si>
  <si>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</si>
  <si>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</si>
  <si>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</si>
  <si>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</si>
  <si>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</si>
  <si>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</si>
  <si>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</si>
  <si>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</si>
  <si>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</si>
  <si>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</si>
  <si>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</si>
  <si>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</si>
  <si>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</si>
  <si>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</si>
  <si>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</si>
  <si>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</si>
  <si>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</si>
  <si>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</si>
  <si>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</si>
  <si>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</si>
  <si>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</si>
  <si>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</si>
  <si>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</si>
  <si>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</si>
  <si>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</si>
  <si>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</si>
  <si>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</si>
  <si>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</si>
  <si>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</si>
  <si>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</si>
  <si>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</si>
  <si>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</si>
  <si>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</si>
  <si>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</si>
  <si>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</si>
  <si>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</si>
  <si>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</si>
  <si>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</si>
  <si>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</si>
  <si>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</si>
  <si>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</si>
  <si>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</si>
  <si>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</si>
  <si>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</si>
  <si>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</si>
  <si>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</si>
  <si>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</si>
  <si>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</si>
  <si>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</si>
  <si>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</si>
  <si>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</si>
  <si>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</si>
  <si>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</si>
  <si>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</si>
  <si>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</si>
  <si>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</si>
  <si>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</si>
  <si>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</si>
  <si>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</si>
  <si>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</si>
  <si>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</si>
  <si>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</si>
  <si>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</si>
  <si>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</si>
  <si>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</si>
  <si>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</si>
  <si>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</si>
  <si>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</si>
  <si>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</si>
  <si>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</si>
  <si>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</si>
  <si>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</si>
  <si>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</si>
  <si>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</si>
  <si>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</si>
  <si>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</si>
  <si>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</si>
  <si>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</si>
  <si>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</si>
  <si>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</si>
  <si>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</si>
  <si>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</si>
  <si>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</si>
  <si>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</si>
  <si>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</si>
  <si>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</si>
  <si>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</si>
  <si>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</si>
  <si>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</si>
  <si>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</si>
  <si>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</si>
  <si>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</si>
  <si>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</si>
  <si>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</si>
  <si>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</si>
  <si>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</si>
  <si>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</si>
  <si>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</si>
  <si>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</si>
  <si>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</si>
  <si>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</si>
  <si>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</si>
  <si>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</si>
  <si>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</si>
  <si>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</si>
  <si>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</si>
  <si>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</si>
  <si>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</si>
  <si>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</si>
  <si>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</si>
  <si>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</si>
  <si>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</si>
  <si>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</si>
  <si>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</si>
  <si>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</si>
  <si>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</si>
  <si>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</si>
  <si>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</si>
  <si>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</si>
  <si>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</si>
  <si>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</si>
  <si>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</si>
  <si>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</si>
  <si>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</si>
  <si>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</si>
  <si>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</si>
  <si>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</si>
  <si>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</si>
  <si>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</si>
  <si>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</si>
  <si>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</si>
  <si>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</si>
  <si>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</si>
  <si>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</si>
  <si>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</si>
  <si>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</si>
  <si>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</si>
  <si>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</si>
  <si>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</si>
  <si>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</si>
  <si>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</si>
  <si>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</si>
  <si>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</si>
  <si>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</si>
  <si>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</si>
  <si>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</si>
  <si>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</si>
  <si>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</si>
  <si>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</si>
  <si>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</si>
  <si>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</si>
  <si>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</si>
  <si>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</si>
  <si>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</si>
  <si>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</si>
  <si>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</si>
  <si>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</si>
  <si>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</si>
  <si>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</si>
  <si>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</si>
  <si>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</si>
  <si>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</si>
  <si>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</si>
  <si>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</si>
  <si>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</si>
  <si>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</si>
  <si>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</si>
  <si>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</si>
  <si>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</si>
  <si>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</si>
  <si>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</si>
  <si>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</si>
  <si>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</si>
  <si>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</si>
  <si>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</si>
  <si>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</si>
  <si>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</si>
  <si>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</si>
  <si>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</si>
  <si>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</si>
  <si>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</si>
  <si>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</si>
  <si>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</si>
  <si>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</si>
  <si>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</si>
  <si>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</si>
  <si>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</si>
  <si>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</si>
  <si>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</si>
  <si>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</si>
  <si>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</si>
  <si>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</si>
  <si>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</si>
  <si>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</si>
  <si>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</si>
  <si>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</si>
  <si>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</si>
  <si>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</si>
  <si>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</si>
  <si>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</si>
  <si>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</si>
  <si>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</si>
  <si>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</si>
  <si>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</si>
  <si>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</si>
  <si>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</si>
  <si>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</si>
  <si>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</si>
  <si>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</si>
  <si>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</si>
  <si>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</si>
  <si>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</si>
  <si>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</si>
  <si>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</si>
  <si>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</si>
  <si>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</si>
  <si>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</si>
  <si>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</si>
  <si>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</si>
  <si>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</si>
  <si>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</si>
  <si>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</si>
  <si>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</si>
  <si>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</si>
  <si>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</si>
  <si>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</si>
  <si>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</si>
  <si>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</si>
  <si>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</si>
  <si>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</si>
  <si>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</si>
  <si>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</si>
  <si>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</si>
  <si>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</si>
  <si>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</si>
  <si>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</si>
  <si>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</si>
  <si>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</si>
  <si>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</si>
  <si>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</si>
  <si>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</si>
  <si>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</si>
  <si>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</si>
  <si>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</si>
  <si>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</si>
  <si>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</si>
  <si>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</si>
  <si>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</si>
  <si>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</si>
  <si>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</si>
  <si>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</si>
  <si>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</si>
  <si>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</si>
  <si>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</si>
  <si>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</si>
  <si>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</si>
  <si>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</si>
  <si>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</si>
  <si>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</si>
  <si>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</si>
  <si>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</si>
  <si>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</si>
  <si>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</si>
  <si>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</si>
  <si>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</si>
  <si>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</si>
  <si>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</si>
  <si>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</si>
  <si>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</si>
  <si>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</si>
  <si>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</si>
  <si>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</si>
  <si>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</si>
  <si>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</si>
  <si>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</si>
  <si>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</si>
  <si>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</si>
  <si>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</si>
  <si>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</si>
  <si>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</si>
  <si>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</si>
  <si>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</si>
  <si>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</si>
  <si>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</si>
  <si>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</si>
  <si>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</si>
  <si>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</si>
  <si>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</si>
  <si>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</si>
  <si>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</si>
  <si>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</si>
  <si>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</si>
  <si>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</si>
  <si>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</si>
  <si>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</si>
  <si>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</si>
  <si>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</si>
  <si>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</si>
  <si>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</si>
  <si>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</si>
  <si>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</si>
  <si>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</si>
  <si>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</si>
  <si>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</si>
  <si>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</si>
  <si>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</si>
  <si>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</si>
  <si>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</si>
  <si>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</si>
  <si>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</si>
  <si>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</si>
  <si>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</si>
  <si>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</si>
  <si>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</si>
  <si>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</si>
  <si>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</si>
  <si>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</si>
  <si>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</si>
  <si>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</si>
  <si>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</si>
  <si>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</si>
  <si>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</si>
  <si>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</si>
  <si>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</si>
  <si>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</si>
  <si>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</si>
  <si>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</si>
  <si>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</si>
  <si>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</si>
  <si>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</si>
  <si>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</si>
  <si>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</si>
  <si>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</si>
  <si>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</si>
  <si>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</si>
  <si>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</si>
  <si>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</si>
  <si>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</si>
  <si>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</si>
  <si>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</si>
  <si>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</si>
  <si>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</si>
  <si>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</si>
  <si>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</si>
  <si>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</si>
  <si>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</si>
  <si>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</si>
  <si>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</si>
  <si>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</si>
  <si>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</si>
  <si>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</si>
  <si>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</si>
  <si>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</si>
  <si>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</si>
  <si>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</si>
  <si>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</si>
  <si>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</si>
  <si>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</si>
  <si>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</si>
  <si>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</si>
  <si>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</si>
  <si>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</si>
  <si>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</si>
  <si>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</si>
  <si>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</si>
  <si>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</si>
  <si>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</si>
  <si>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</si>
  <si>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</si>
  <si>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</si>
  <si>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</si>
  <si>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</si>
  <si>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</si>
  <si>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</si>
  <si>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</si>
  <si>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</si>
  <si>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</si>
  <si>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</si>
  <si>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</si>
  <si>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</si>
  <si>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</si>
  <si>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</si>
  <si>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</si>
  <si>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</si>
  <si>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</si>
  <si>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</si>
  <si>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</si>
  <si>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</si>
  <si>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</si>
  <si>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</si>
  <si>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</si>
  <si>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</si>
  <si>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</si>
  <si>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</si>
  <si>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</si>
  <si>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</si>
  <si>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</si>
  <si>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</si>
  <si>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</si>
  <si>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</si>
  <si>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</si>
  <si>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</si>
  <si>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</si>
  <si>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</si>
  <si>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</si>
  <si>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</si>
  <si>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</si>
  <si>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</si>
  <si>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</si>
  <si>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</si>
  <si>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</si>
  <si>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</si>
  <si>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</si>
  <si>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</si>
  <si>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</si>
  <si>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</si>
  <si>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</si>
  <si>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</si>
  <si>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</si>
  <si>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</si>
  <si>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</si>
  <si>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</si>
  <si>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</si>
  <si>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</si>
  <si>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</si>
  <si>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</si>
  <si>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</si>
  <si>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</si>
  <si>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</si>
  <si>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</si>
  <si>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</si>
  <si>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</si>
  <si>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</si>
  <si>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</si>
  <si>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</si>
  <si>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</si>
  <si>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</si>
  <si>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</si>
  <si>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</si>
  <si>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</si>
  <si>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</si>
  <si>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</si>
  <si>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</si>
  <si>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</si>
  <si>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</si>
  <si>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</si>
  <si>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</si>
  <si>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</si>
  <si>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</si>
  <si>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</si>
  <si>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</si>
  <si>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</si>
  <si>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</si>
  <si>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</si>
  <si>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</si>
  <si>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</si>
  <si>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</si>
  <si>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</si>
  <si>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</si>
  <si>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</si>
  <si>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</si>
  <si>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</si>
  <si>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</si>
  <si>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</si>
  <si>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</si>
  <si>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</si>
  <si>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</si>
  <si>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</si>
  <si>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</si>
  <si>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</si>
  <si>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</si>
  <si>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</si>
  <si>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</si>
  <si>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</si>
  <si>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</si>
  <si>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</si>
  <si>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</si>
  <si>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</si>
  <si>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</si>
  <si>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</si>
  <si>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</si>
  <si>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</si>
  <si>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</si>
  <si>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</si>
  <si>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</si>
  <si>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</si>
  <si>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</si>
  <si>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</si>
  <si>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</si>
  <si>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</si>
  <si>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</si>
  <si>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</si>
  <si>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</si>
  <si>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</si>
  <si>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</si>
  <si>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</si>
  <si>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</si>
  <si>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</si>
  <si>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</si>
  <si>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</si>
  <si>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</si>
  <si>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</si>
  <si>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</si>
  <si>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</si>
  <si>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</si>
  <si>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</si>
  <si>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</si>
  <si>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</si>
  <si>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</si>
  <si>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</si>
  <si>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</si>
  <si>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</si>
  <si>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</si>
  <si>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</si>
  <si>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</si>
  <si>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</si>
  <si>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</si>
  <si>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</si>
  <si>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</si>
  <si>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</si>
  <si>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</si>
  <si>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</si>
  <si>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</si>
  <si>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</si>
  <si>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</si>
  <si>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</si>
  <si>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</si>
  <si>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</si>
  <si>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</si>
  <si>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</si>
  <si>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</si>
  <si>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</si>
  <si>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</si>
  <si>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</si>
  <si>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</si>
  <si>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</si>
  <si>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</si>
  <si>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</si>
  <si>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</si>
  <si>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</si>
  <si>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</si>
  <si>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</si>
  <si>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</si>
  <si>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</si>
  <si>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</si>
  <si>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</si>
  <si>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</si>
  <si>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</si>
  <si>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</si>
  <si>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</si>
  <si>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</si>
  <si>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</si>
  <si>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</si>
  <si>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</si>
  <si>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</si>
  <si>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</si>
  <si>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</si>
  <si>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</si>
  <si>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</si>
  <si>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</si>
  <si>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</si>
  <si>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</si>
  <si>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</si>
  <si>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</si>
  <si>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</si>
  <si>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</si>
  <si>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</si>
  <si>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</si>
  <si>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</si>
  <si>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</si>
  <si>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</si>
  <si>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</si>
  <si>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</si>
  <si>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</si>
  <si>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</si>
  <si>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</si>
  <si>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</si>
  <si>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</si>
  <si>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</si>
  <si>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</si>
  <si>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</si>
  <si>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</si>
  <si>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</si>
  <si>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</si>
  <si>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</si>
  <si>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</si>
  <si>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</si>
  <si>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</si>
  <si>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</si>
  <si>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</si>
  <si>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</si>
  <si>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</si>
  <si>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</si>
  <si>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</si>
  <si>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</si>
  <si>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</si>
  <si>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</si>
  <si>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</si>
  <si>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</si>
  <si>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</si>
  <si>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</si>
  <si>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</si>
  <si>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</si>
  <si>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</si>
  <si>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</si>
  <si>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</si>
  <si>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</si>
  <si>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</si>
  <si>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</si>
  <si>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</si>
  <si>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</si>
  <si>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</si>
  <si>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</si>
  <si>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</si>
  <si>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</si>
  <si>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</si>
  <si>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</si>
  <si>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</si>
  <si>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</si>
  <si>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</si>
  <si>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</si>
  <si>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</si>
  <si>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</si>
  <si>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</si>
  <si>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</si>
  <si>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</si>
  <si>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</si>
  <si>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</si>
  <si>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</si>
  <si>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</si>
  <si>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</si>
  <si>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</si>
  <si>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</si>
  <si>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</si>
  <si>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</si>
  <si>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</si>
  <si>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</si>
  <si>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</si>
  <si>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</si>
  <si>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</si>
  <si>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</si>
  <si>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</si>
  <si>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</si>
  <si>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</si>
  <si>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</si>
  <si>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</si>
  <si>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</si>
  <si>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</si>
  <si>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</si>
  <si>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</si>
  <si>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</si>
  <si>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</si>
  <si>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</si>
  <si>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</si>
  <si>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</si>
  <si>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</si>
  <si>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</si>
  <si>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</si>
  <si>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</si>
  <si>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</si>
  <si>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</si>
  <si>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</si>
  <si>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</si>
  <si>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</si>
  <si>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</si>
  <si>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</si>
  <si>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</si>
  <si>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</si>
  <si>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</si>
  <si>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</si>
  <si>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</si>
  <si>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</si>
  <si>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</si>
  <si>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</si>
  <si>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</si>
  <si>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</si>
  <si>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</si>
  <si>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</si>
  <si>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</si>
  <si>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</si>
  <si>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</si>
  <si>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</si>
  <si>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</si>
  <si>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</si>
  <si>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</si>
  <si>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</si>
  <si>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</si>
  <si>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</si>
  <si>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</si>
  <si>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</si>
  <si>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</si>
  <si>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</si>
  <si>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</si>
  <si>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</si>
  <si>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</si>
  <si>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</si>
  <si>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</si>
  <si>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</si>
  <si>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</si>
  <si>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</si>
  <si>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</si>
  <si>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</si>
  <si>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</si>
  <si>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</si>
  <si>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</si>
  <si>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</si>
  <si>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</si>
  <si>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</si>
  <si>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</si>
  <si>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</si>
  <si>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</si>
  <si>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</si>
  <si>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</si>
  <si>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</si>
  <si>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</si>
  <si>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</si>
  <si>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</si>
  <si>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</si>
  <si>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</si>
  <si>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</si>
  <si>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</si>
  <si>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</si>
  <si>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</si>
  <si>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</si>
  <si>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</si>
  <si>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</si>
  <si>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</si>
  <si>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</si>
  <si>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</si>
  <si>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</si>
  <si>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</si>
  <si>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</si>
  <si>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</si>
  <si>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</si>
  <si>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</si>
  <si>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</si>
  <si>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</si>
  <si>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</si>
  <si>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</si>
  <si>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</si>
  <si>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</si>
  <si>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</si>
  <si>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</si>
  <si>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</si>
  <si>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</si>
  <si>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</si>
  <si>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</si>
  <si>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</si>
  <si>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</si>
  <si>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</si>
  <si>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</si>
  <si>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</si>
  <si>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</si>
  <si>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</si>
  <si>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</si>
  <si>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</si>
  <si>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</si>
  <si>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</si>
  <si>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</si>
  <si>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</si>
  <si>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</si>
  <si>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</si>
  <si>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</si>
  <si>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</si>
  <si>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</si>
  <si>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</si>
  <si>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</si>
  <si>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</si>
  <si>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</si>
  <si>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</si>
  <si>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</si>
  <si>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</si>
  <si>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</si>
  <si>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</si>
  <si>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</si>
  <si>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</si>
  <si>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</si>
  <si>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</si>
  <si>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</si>
  <si>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</si>
  <si>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</si>
  <si>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</si>
  <si>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</si>
  <si>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</si>
  <si>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</si>
  <si>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</si>
  <si>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</si>
  <si>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</si>
  <si>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</si>
  <si>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</si>
  <si>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</si>
  <si>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</si>
  <si>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</si>
  <si>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</si>
  <si>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</si>
  <si>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</si>
  <si>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</si>
  <si>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</si>
  <si>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</si>
  <si>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</si>
  <si>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</si>
  <si>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</si>
  <si>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</si>
  <si>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</si>
  <si>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</si>
  <si>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</si>
  <si>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</si>
  <si>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</si>
  <si>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</si>
  <si>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</si>
  <si>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</si>
  <si>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</si>
  <si>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</si>
  <si>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</si>
  <si>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</si>
  <si>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</si>
  <si>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</si>
  <si>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</si>
  <si>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</si>
  <si>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</si>
  <si>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</si>
  <si>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</si>
  <si>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</si>
  <si>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</si>
  <si>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</si>
  <si>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</si>
  <si>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</si>
  <si>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</si>
  <si>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</si>
  <si>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</si>
  <si>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</si>
  <si>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</si>
  <si>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</si>
  <si>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</si>
  <si>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</si>
  <si>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</si>
  <si>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</si>
  <si>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</si>
  <si>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</si>
  <si>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</si>
  <si>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</si>
  <si>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</si>
  <si>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</si>
  <si>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</si>
  <si>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</si>
  <si>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</si>
  <si>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</si>
  <si>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</si>
  <si>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</si>
  <si>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</si>
  <si>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</si>
  <si>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</si>
  <si>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</si>
  <si>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</si>
  <si>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</si>
  <si>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</si>
  <si>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</si>
  <si>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</si>
  <si>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</si>
  <si>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</si>
  <si>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</si>
  <si>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</si>
  <si>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</si>
  <si>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</si>
  <si>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</si>
  <si>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</si>
  <si>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</si>
  <si>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</si>
  <si>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</si>
  <si>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</si>
  <si>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</si>
  <si>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</si>
  <si>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</si>
  <si>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</si>
  <si>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</si>
  <si>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</si>
  <si>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</si>
  <si>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</si>
  <si>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</si>
  <si>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</si>
  <si>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</si>
  <si>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</si>
  <si>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</si>
  <si>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</si>
  <si>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</si>
  <si>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</si>
  <si>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</si>
  <si>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</si>
  <si>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</si>
  <si>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</si>
  <si>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</si>
  <si>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</si>
  <si>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</si>
  <si>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</si>
  <si>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</si>
  <si>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</si>
  <si>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</si>
  <si>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</si>
  <si>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</si>
  <si>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</si>
  <si>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</si>
  <si>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</si>
  <si>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</si>
  <si>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</si>
  <si>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</si>
  <si>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</si>
  <si>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</si>
  <si>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</si>
  <si>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</si>
  <si>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</si>
  <si>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</si>
  <si>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</si>
  <si>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</si>
  <si>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</si>
  <si>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</si>
  <si>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</si>
  <si>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</si>
  <si>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</si>
  <si>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</si>
  <si>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</si>
  <si>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</si>
  <si>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</si>
  <si>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</si>
  <si>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</si>
  <si>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</si>
  <si>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</si>
  <si>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</si>
  <si>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</si>
  <si>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</si>
  <si>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</si>
  <si>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</si>
  <si>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</si>
  <si>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</si>
  <si>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</si>
  <si>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</si>
  <si>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</si>
  <si>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</si>
  <si>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</si>
  <si>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</si>
  <si>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</si>
  <si>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</si>
  <si>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</si>
  <si>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</si>
  <si>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</si>
  <si>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</si>
  <si>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</si>
  <si>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</si>
  <si>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</si>
  <si>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</si>
  <si>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</si>
  <si>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</si>
  <si>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</si>
  <si>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</si>
  <si>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</si>
  <si>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</si>
  <si>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</si>
  <si>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</si>
  <si>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</si>
  <si>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</si>
  <si>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</si>
  <si>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</si>
  <si>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</si>
  <si>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</si>
  <si>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</si>
  <si>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</si>
  <si>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</si>
  <si>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</si>
  <si>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</si>
  <si>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</si>
  <si>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</si>
  <si>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</si>
  <si>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</si>
  <si>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</si>
  <si>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</si>
  <si>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</si>
  <si>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</si>
  <si>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</si>
  <si>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</si>
  <si>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</si>
  <si>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</si>
  <si>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</si>
  <si>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</si>
  <si>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</si>
  <si>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</si>
  <si>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</si>
  <si>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</si>
  <si>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</si>
  <si>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</si>
  <si>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</si>
  <si>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</si>
  <si>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</si>
  <si>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</si>
  <si>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</si>
  <si>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</si>
  <si>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</si>
  <si>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</si>
  <si>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</si>
  <si>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</si>
  <si>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</si>
  <si>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</si>
  <si>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</si>
  <si>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</si>
  <si>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</si>
  <si>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</si>
  <si>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</si>
  <si>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</si>
  <si>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</si>
  <si>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</si>
  <si>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</si>
  <si>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</si>
  <si>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</si>
  <si>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</si>
  <si>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</si>
  <si>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</si>
  <si>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</si>
  <si>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</si>
  <si>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</si>
  <si>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</si>
  <si>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</si>
  <si>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</si>
  <si>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</si>
  <si>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</si>
  <si>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</si>
  <si>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</si>
  <si>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</si>
  <si>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</si>
  <si>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</si>
  <si>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</si>
  <si>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</si>
  <si>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</si>
  <si>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</si>
  <si>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</si>
  <si>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</si>
  <si>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</si>
  <si>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</si>
  <si>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</si>
  <si>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</si>
  <si>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</si>
  <si>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</si>
  <si>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</si>
  <si>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</si>
  <si>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</si>
  <si>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</si>
  <si>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</si>
  <si>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</si>
  <si>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</si>
  <si>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</si>
  <si>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</si>
  <si>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</si>
  <si>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</si>
  <si>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</si>
  <si>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</si>
  <si>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</si>
  <si>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</si>
  <si>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</si>
  <si>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</si>
  <si>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</si>
  <si>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</si>
  <si>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</si>
  <si>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</si>
  <si>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</si>
  <si>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</si>
  <si>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</si>
  <si>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</si>
  <si>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</si>
  <si>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</si>
  <si>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</si>
  <si>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</si>
  <si>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</si>
  <si>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</si>
  <si>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</si>
  <si>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</si>
  <si>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</si>
  <si>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</si>
  <si>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</si>
  <si>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</si>
  <si>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</si>
  <si>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</si>
  <si>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</si>
  <si>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</si>
  <si>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</si>
  <si>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</si>
  <si>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</si>
  <si>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</si>
  <si>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</si>
  <si>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</si>
  <si>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</si>
  <si>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</si>
  <si>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</si>
  <si>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</si>
  <si>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</si>
  <si>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</si>
  <si>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</si>
  <si>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</si>
  <si>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</si>
  <si>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</si>
  <si>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</si>
  <si>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</si>
  <si>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</si>
  <si>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</si>
  <si>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</si>
  <si>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</si>
  <si>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</si>
  <si>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</si>
  <si>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</si>
  <si>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</si>
  <si>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</si>
  <si>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</si>
  <si>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</si>
  <si>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</si>
  <si>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</si>
  <si>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</si>
  <si>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</si>
  <si>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</si>
  <si>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</si>
  <si>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</si>
  <si>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</si>
  <si>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</si>
  <si>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</si>
  <si>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</si>
  <si>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</si>
  <si>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</si>
  <si>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</si>
  <si>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</si>
  <si>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</si>
  <si>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</si>
  <si>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</si>
  <si>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</si>
  <si>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</si>
  <si>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</si>
  <si>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</si>
  <si>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</si>
  <si>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</si>
  <si>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</si>
  <si>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</si>
  <si>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</si>
  <si>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</si>
  <si>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</si>
  <si>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</si>
  <si>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</si>
  <si>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</si>
  <si>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</si>
  <si>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</si>
  <si>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</si>
  <si>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</si>
  <si>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</si>
  <si>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</si>
  <si>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</si>
  <si>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</si>
  <si>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</si>
  <si>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</si>
  <si>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</si>
  <si>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</si>
  <si>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</si>
  <si>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</si>
  <si>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</si>
  <si>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</si>
  <si>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</si>
  <si>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</si>
  <si>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</si>
  <si>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</si>
  <si>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</si>
  <si>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</si>
  <si>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</si>
  <si>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</si>
  <si>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</si>
  <si>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</si>
  <si>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</si>
  <si>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</si>
  <si>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</si>
  <si>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</si>
  <si>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</si>
  <si>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</si>
  <si>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</si>
  <si>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</si>
  <si>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</si>
  <si>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</si>
  <si>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</si>
  <si>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</si>
  <si>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</si>
  <si>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</si>
  <si>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</si>
  <si>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</si>
  <si>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</si>
  <si>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</si>
  <si>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</si>
  <si>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</si>
  <si>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</si>
  <si>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</si>
  <si>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</si>
  <si>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</si>
  <si>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</si>
  <si>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</si>
  <si>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</si>
  <si>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</si>
  <si>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</si>
  <si>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</si>
  <si>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</si>
  <si>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</si>
  <si>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</si>
  <si>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</si>
  <si>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</si>
  <si>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</si>
  <si>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</si>
  <si>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</si>
  <si>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</si>
  <si>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</si>
  <si>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</si>
  <si>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</si>
  <si>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</si>
  <si>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</si>
  <si>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</si>
  <si>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</si>
  <si>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</si>
  <si>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</si>
  <si>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</si>
  <si>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</si>
  <si>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</si>
  <si>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</si>
  <si>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</si>
  <si>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</si>
  <si>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</si>
  <si>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</si>
  <si>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</si>
  <si>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</si>
  <si>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</si>
  <si>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</si>
  <si>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</si>
  <si>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</si>
  <si>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</si>
  <si>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</si>
  <si>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</si>
  <si>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</si>
  <si>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</si>
  <si>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</si>
  <si>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</si>
  <si>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</si>
  <si>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</si>
  <si>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</si>
  <si>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</si>
  <si>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</si>
  <si>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</si>
  <si>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</si>
  <si>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</si>
  <si>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</si>
  <si>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</si>
  <si>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</si>
  <si>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</si>
  <si>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</si>
  <si>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</si>
  <si>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</si>
  <si>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</si>
  <si>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</si>
  <si>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</si>
  <si>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</si>
  <si>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</si>
  <si>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</si>
  <si>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</si>
  <si>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</si>
  <si>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</si>
  <si>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</si>
  <si>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</si>
  <si>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</si>
  <si>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</si>
  <si>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</si>
  <si>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</si>
  <si>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</si>
  <si>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</si>
  <si>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</si>
  <si>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</si>
  <si>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</si>
  <si>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</si>
  <si>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</si>
  <si>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</si>
  <si>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</si>
  <si>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</si>
  <si>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</si>
  <si>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</si>
  <si>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</si>
  <si>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</si>
  <si>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</si>
  <si>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</si>
  <si>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</si>
  <si>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</si>
  <si>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</si>
  <si>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</si>
  <si>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</si>
  <si>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</si>
  <si>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</si>
  <si>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</si>
  <si>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</si>
  <si>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</si>
  <si>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</si>
  <si>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</si>
  <si>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</si>
  <si>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</si>
  <si>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</si>
  <si>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</si>
  <si>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</si>
  <si>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</si>
  <si>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</si>
  <si>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</si>
  <si>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</si>
  <si>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</si>
  <si>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</si>
  <si>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</si>
  <si>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</si>
  <si>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</si>
  <si>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</si>
  <si>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</si>
  <si>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</si>
  <si>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</si>
  <si>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</si>
  <si>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</si>
  <si>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</si>
  <si>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</si>
  <si>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</si>
  <si>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</si>
  <si>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</si>
  <si>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</si>
  <si>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</si>
  <si>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</si>
  <si>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</si>
  <si>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</si>
  <si>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</si>
  <si>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</si>
  <si>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</si>
  <si>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</si>
  <si>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</si>
  <si>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</si>
  <si>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</si>
  <si>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</si>
  <si>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</si>
  <si>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</si>
  <si>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</si>
  <si>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</si>
  <si>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</si>
  <si>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</si>
  <si>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</si>
  <si>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</si>
  <si>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</si>
  <si>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</si>
  <si>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</si>
  <si>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</si>
  <si>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</si>
  <si>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</si>
  <si>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</si>
  <si>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</si>
  <si>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</si>
  <si>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</si>
  <si>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</si>
  <si>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</si>
  <si>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</si>
  <si>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</si>
  <si>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</si>
  <si>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</si>
  <si>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</si>
  <si>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</si>
  <si>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</si>
  <si>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</si>
  <si>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</si>
  <si>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</si>
  <si>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</si>
  <si>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</si>
  <si>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</si>
  <si>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</si>
  <si>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</si>
  <si>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</si>
  <si>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</si>
  <si>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</si>
  <si>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</si>
  <si>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</si>
  <si>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</si>
  <si>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</si>
  <si>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</si>
  <si>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</si>
  <si>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</si>
  <si>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</si>
  <si>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</si>
  <si>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</si>
  <si>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</si>
  <si>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</si>
  <si>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</si>
  <si>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</si>
  <si>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</si>
  <si>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</si>
  <si>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</si>
  <si>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</si>
  <si>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</si>
  <si>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</si>
  <si>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</si>
  <si>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</si>
  <si>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</si>
  <si>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</si>
  <si>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</si>
  <si>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</si>
  <si>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</si>
  <si>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</si>
  <si>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</si>
  <si>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</si>
  <si>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</si>
  <si>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</si>
  <si>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</si>
  <si>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</si>
  <si>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</si>
  <si>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</si>
  <si>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</si>
  <si>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</si>
  <si>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</si>
  <si>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</si>
  <si>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</si>
  <si>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</si>
  <si>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</si>
  <si>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</si>
  <si>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</si>
  <si>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</si>
  <si>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</si>
  <si>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</si>
  <si>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</si>
  <si>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</si>
  <si>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</si>
  <si>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</si>
  <si>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</si>
  <si>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</si>
  <si>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</si>
  <si>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</si>
  <si>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</si>
  <si>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</si>
  <si>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</si>
  <si>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</si>
  <si>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</si>
  <si>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</si>
  <si>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</si>
  <si>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</si>
  <si>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</si>
  <si>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</si>
  <si>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</si>
  <si>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</si>
  <si>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</si>
  <si>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</si>
  <si>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</si>
  <si>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</si>
  <si>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</si>
  <si>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</si>
  <si>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</si>
  <si>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</si>
  <si>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</si>
  <si>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</si>
  <si>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</si>
  <si>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</si>
  <si>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</si>
  <si>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</si>
  <si>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</si>
  <si>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</si>
  <si>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</si>
  <si>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</si>
  <si>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</si>
  <si>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</si>
  <si>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</si>
  <si>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</si>
  <si>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</si>
  <si>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</si>
  <si>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</si>
  <si>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</si>
  <si>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</si>
  <si>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</si>
  <si>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</si>
  <si>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</si>
  <si>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</si>
  <si>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</si>
  <si>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</si>
  <si>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</si>
  <si>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</si>
  <si>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</si>
  <si>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</si>
  <si>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</si>
  <si>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</si>
  <si>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</si>
  <si>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</si>
  <si>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</si>
  <si>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</si>
  <si>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</si>
  <si>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</si>
  <si>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</si>
  <si>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</si>
  <si>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</si>
  <si>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</si>
  <si>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</si>
  <si>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</si>
  <si>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</si>
  <si>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</si>
  <si>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</si>
  <si>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</si>
  <si>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</si>
  <si>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</si>
  <si>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</si>
  <si>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</si>
  <si>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</si>
  <si>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</si>
  <si>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</si>
  <si>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</si>
  <si>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</si>
  <si>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</si>
  <si>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</si>
  <si>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</si>
  <si>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</si>
  <si>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</si>
  <si>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</si>
  <si>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</si>
  <si>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</si>
  <si>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</si>
  <si>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</si>
  <si>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</si>
  <si>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</si>
  <si>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</si>
  <si>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</si>
  <si>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</si>
  <si>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</si>
  <si>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</si>
  <si>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</si>
  <si>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</si>
  <si>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</si>
  <si>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</si>
  <si>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</si>
  <si>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</si>
  <si>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</si>
  <si>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</si>
  <si>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</si>
  <si>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</si>
  <si>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</si>
  <si>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</si>
  <si>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</si>
  <si>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</si>
  <si>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</si>
  <si>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</si>
  <si>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</si>
  <si>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</si>
  <si>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</si>
  <si>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</si>
  <si>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</si>
  <si>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</si>
  <si>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</si>
  <si>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</si>
  <si>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</si>
  <si>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</si>
  <si>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</si>
  <si>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</si>
  <si>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</si>
  <si>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</si>
  <si>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</si>
  <si>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</si>
  <si>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</si>
  <si>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</si>
  <si>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</si>
  <si>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</si>
  <si>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</si>
  <si>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</si>
  <si>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</si>
  <si>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</si>
  <si>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</si>
  <si>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</si>
  <si>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</si>
  <si>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</si>
  <si>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</si>
  <si>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</si>
  <si>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</si>
  <si>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</si>
  <si>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</si>
  <si>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</si>
  <si>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</si>
  <si>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</si>
  <si>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</si>
  <si>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</si>
  <si>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</si>
  <si>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</si>
  <si>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</si>
  <si>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</si>
  <si>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</si>
  <si>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</si>
  <si>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</si>
  <si>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</si>
  <si>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</si>
  <si>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</si>
  <si>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</si>
  <si>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</si>
  <si>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</si>
  <si>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</si>
  <si>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</si>
  <si>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</si>
  <si>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</si>
  <si>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</si>
  <si>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</si>
  <si>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</si>
  <si>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</si>
  <si>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</si>
  <si>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</si>
  <si>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</si>
  <si>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</si>
  <si>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</si>
  <si>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</si>
  <si>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</si>
  <si>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</si>
  <si>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</si>
  <si>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</si>
  <si>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</si>
  <si>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</si>
  <si>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</si>
  <si>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</si>
  <si>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</si>
  <si>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</si>
  <si>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</si>
  <si>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</si>
  <si>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</si>
  <si>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</si>
  <si>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</si>
  <si>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</si>
  <si>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</si>
  <si>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</si>
  <si>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</si>
  <si>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</si>
  <si>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</si>
  <si>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</si>
  <si>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</si>
  <si>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</si>
  <si>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</si>
  <si>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</si>
  <si>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</si>
  <si>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</si>
  <si>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</si>
  <si>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</si>
  <si>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</si>
  <si>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</si>
  <si>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</si>
  <si>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</si>
  <si>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</si>
  <si>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</si>
  <si>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</si>
  <si>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</si>
  <si>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</si>
  <si>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</si>
  <si>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</si>
  <si>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</si>
  <si>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</si>
  <si>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</si>
  <si>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</si>
  <si>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</si>
  <si>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</si>
  <si>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</si>
  <si>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</si>
  <si>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</si>
  <si>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</si>
  <si>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</si>
  <si>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</si>
  <si>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</si>
  <si>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</si>
  <si>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</si>
  <si>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</si>
  <si>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</si>
  <si>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</si>
  <si>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</si>
  <si>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</si>
  <si>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</si>
  <si>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</si>
  <si>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</si>
  <si>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</si>
  <si>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</si>
  <si>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</si>
  <si>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</si>
  <si>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</si>
  <si>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</si>
  <si>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</si>
  <si>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</si>
  <si>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</si>
  <si>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</si>
  <si>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</si>
  <si>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</si>
  <si>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</si>
  <si>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</si>
  <si>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</si>
  <si>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</si>
  <si>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</si>
  <si>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</si>
  <si>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</si>
  <si>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</si>
  <si>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</si>
  <si>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</si>
  <si>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</si>
  <si>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</si>
  <si>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</si>
  <si>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</si>
  <si>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</si>
  <si>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</si>
  <si>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</si>
  <si>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</si>
  <si>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</si>
  <si>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</si>
  <si>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</si>
  <si>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</si>
  <si>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</si>
  <si>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</si>
  <si>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</si>
  <si>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</si>
  <si>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</si>
  <si>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</si>
  <si>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</si>
  <si>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</si>
  <si>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</si>
  <si>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</si>
  <si>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</si>
  <si>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</si>
  <si>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</si>
  <si>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</si>
  <si>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</si>
  <si>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</si>
  <si>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</si>
  <si>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</si>
  <si>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</si>
  <si>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</si>
  <si>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</si>
  <si>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</si>
  <si>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</si>
  <si>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</si>
  <si>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</si>
  <si>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</si>
  <si>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</si>
  <si>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</si>
  <si>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</si>
  <si>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</si>
  <si>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</si>
  <si>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</si>
  <si>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</si>
  <si>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</si>
  <si>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</si>
  <si>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</si>
  <si>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</si>
  <si>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</si>
  <si>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</si>
  <si>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</si>
  <si>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</si>
  <si>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</si>
  <si>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</si>
  <si>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</si>
  <si>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</si>
  <si>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</si>
  <si>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</si>
  <si>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</si>
  <si>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</si>
  <si>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</si>
  <si>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</si>
  <si>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</si>
  <si>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</si>
  <si>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</si>
  <si>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</si>
  <si>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</si>
  <si>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</si>
  <si>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</si>
  <si>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</si>
  <si>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</si>
  <si>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</si>
  <si>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</si>
  <si>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</si>
  <si>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</si>
  <si>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</si>
  <si>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</si>
  <si>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</si>
  <si>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</si>
  <si>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</si>
  <si>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</si>
  <si>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</si>
  <si>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</si>
  <si>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</si>
  <si>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</si>
  <si>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</si>
  <si>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</si>
  <si>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</si>
  <si>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</si>
  <si>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</si>
  <si>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</si>
  <si>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</si>
  <si>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</si>
  <si>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</si>
  <si>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</si>
  <si>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</si>
  <si>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</si>
  <si>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</si>
  <si>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</si>
  <si>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</si>
  <si>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</si>
  <si>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</si>
  <si>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</si>
  <si>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</si>
  <si>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</si>
  <si>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</si>
  <si>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</si>
  <si>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</si>
  <si>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</si>
  <si>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</si>
  <si>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</si>
  <si>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</si>
  <si>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</si>
  <si>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</si>
  <si>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</si>
  <si>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</si>
  <si>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</si>
  <si>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</si>
  <si>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</si>
  <si>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</si>
  <si>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</si>
  <si>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</si>
  <si>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</si>
  <si>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</si>
  <si>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</si>
  <si>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</si>
  <si>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</si>
  <si>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</si>
  <si>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</si>
  <si>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</si>
  <si>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</si>
  <si>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</si>
  <si>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</si>
  <si>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</si>
  <si>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</si>
  <si>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</si>
  <si>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</si>
  <si>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</si>
  <si>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</si>
  <si>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</si>
  <si>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</si>
  <si>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</si>
  <si>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</si>
  <si>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</si>
  <si>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</si>
  <si>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</si>
  <si>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</si>
  <si>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</si>
  <si>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</si>
  <si>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</si>
  <si>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</si>
  <si>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</si>
  <si>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</si>
  <si>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</si>
  <si>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</si>
  <si>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</si>
  <si>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</si>
  <si>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</si>
  <si>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</si>
  <si>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</si>
  <si>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</si>
  <si>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</si>
  <si>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</si>
  <si>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</si>
  <si>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</si>
  <si>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</si>
  <si>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</si>
  <si>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</si>
  <si>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</si>
  <si>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</si>
  <si>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</si>
  <si>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</si>
  <si>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</si>
  <si>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</si>
  <si>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</si>
  <si>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</si>
  <si>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</si>
  <si>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</si>
  <si>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</si>
  <si>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</si>
  <si>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</si>
  <si>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</si>
  <si>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</si>
  <si>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</si>
  <si>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</si>
  <si>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</si>
  <si>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</si>
  <si>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</si>
  <si>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</si>
  <si>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</si>
  <si>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</si>
  <si>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</si>
  <si>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</si>
  <si>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</si>
  <si>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</si>
  <si>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</si>
  <si>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</si>
  <si>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</si>
  <si>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</si>
  <si>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</si>
  <si>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</si>
  <si>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</si>
  <si>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</si>
  <si>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</si>
  <si>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</si>
  <si>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</si>
  <si>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</si>
  <si>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</si>
  <si>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</si>
  <si>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</si>
  <si>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</si>
  <si>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</si>
  <si>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</si>
  <si>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</si>
  <si>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</si>
  <si>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</si>
  <si>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</si>
  <si>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</si>
  <si>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</si>
  <si>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</si>
  <si>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</si>
  <si>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</si>
  <si>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</si>
  <si>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</si>
  <si>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</si>
  <si>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</si>
  <si>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</si>
  <si>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</si>
  <si>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</si>
  <si>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</si>
  <si>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</si>
  <si>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</si>
  <si>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</si>
  <si>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</si>
  <si>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</si>
  <si>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</si>
  <si>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</si>
  <si>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</si>
  <si>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</si>
  <si>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</si>
  <si>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</si>
  <si>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</si>
  <si>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</si>
  <si>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</si>
  <si>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</si>
  <si>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</si>
  <si>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</si>
  <si>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</si>
  <si>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</si>
  <si>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</si>
  <si>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</si>
  <si>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</si>
  <si>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</si>
  <si>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</si>
  <si>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</si>
  <si>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</si>
  <si>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</si>
  <si>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</si>
  <si>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</si>
  <si>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</si>
  <si>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</si>
  <si>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</si>
  <si>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</si>
  <si>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</si>
  <si>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</si>
  <si>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</si>
  <si>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</si>
  <si>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</si>
  <si>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</si>
  <si>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</si>
  <si>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</si>
  <si>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</si>
  <si>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</si>
  <si>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</si>
  <si>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</si>
  <si>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</si>
  <si>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</si>
  <si>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</si>
  <si>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</si>
  <si>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</si>
  <si>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</si>
  <si>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</si>
  <si>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</si>
  <si>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</si>
  <si>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</si>
  <si>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</si>
  <si>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</si>
  <si>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</si>
  <si>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</si>
  <si>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</si>
  <si>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</si>
  <si>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</si>
  <si>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</si>
  <si>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</si>
  <si>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</si>
  <si>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</si>
  <si>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</si>
  <si>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</si>
  <si>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</si>
  <si>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</si>
  <si>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</si>
  <si>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</si>
  <si>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</si>
  <si>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</si>
  <si>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</si>
  <si>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</si>
  <si>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</si>
  <si>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</si>
  <si>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</si>
  <si>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</si>
  <si>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</si>
  <si>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</si>
  <si>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</si>
  <si>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</si>
  <si>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</si>
  <si>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</si>
  <si>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</si>
  <si>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</si>
  <si>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</si>
  <si>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</si>
  <si>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</si>
  <si>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</si>
  <si>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</si>
  <si>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</si>
  <si>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</si>
  <si>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</si>
  <si>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</si>
  <si>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</si>
  <si>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</si>
  <si>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</si>
  <si>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</si>
  <si>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</si>
  <si>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</si>
  <si>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</si>
  <si>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</si>
  <si>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</si>
  <si>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</si>
  <si>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</si>
  <si>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</si>
  <si>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</si>
  <si>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</si>
  <si>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</si>
  <si>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</si>
  <si>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</si>
  <si>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</si>
  <si>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</si>
  <si>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</si>
  <si>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</si>
  <si>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</si>
  <si>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</si>
  <si>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</si>
  <si>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</si>
  <si>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</si>
  <si>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</si>
  <si>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</si>
  <si>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</si>
  <si>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</si>
  <si>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</si>
  <si>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</si>
  <si>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</si>
  <si>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</si>
  <si>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</si>
  <si>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</si>
  <si>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</si>
  <si>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</si>
  <si>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</si>
  <si>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</si>
  <si>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</si>
  <si>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</si>
  <si>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</si>
  <si>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</si>
  <si>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</si>
  <si>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</si>
  <si>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</si>
  <si>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</si>
  <si>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</si>
  <si>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</si>
  <si>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</si>
  <si>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</si>
  <si>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</si>
  <si>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</si>
  <si>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</si>
  <si>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</si>
  <si>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</si>
  <si>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</si>
  <si>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</si>
  <si>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</si>
  <si>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</si>
  <si>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</si>
  <si>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</si>
  <si>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</si>
  <si>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</si>
  <si>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</si>
  <si>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</si>
  <si>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</si>
  <si>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</si>
  <si>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</si>
  <si>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</si>
  <si>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</si>
  <si>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</si>
  <si>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</si>
  <si>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</si>
  <si>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</si>
  <si>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</si>
  <si>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</si>
  <si>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</si>
  <si>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</si>
  <si>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</si>
  <si>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</si>
  <si>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</si>
  <si>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</si>
  <si>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</si>
  <si>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</si>
  <si>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</si>
  <si>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</si>
  <si>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</si>
  <si>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</si>
  <si>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</si>
  <si>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</si>
  <si>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</si>
  <si>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</si>
  <si>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</si>
  <si>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</si>
  <si>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</si>
  <si>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</si>
  <si>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</si>
  <si>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</si>
  <si>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</si>
  <si>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</si>
  <si>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</si>
  <si>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</si>
  <si>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</si>
  <si>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</si>
  <si>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</si>
  <si>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</si>
  <si>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</si>
  <si>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</si>
  <si>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</si>
  <si>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</si>
  <si>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</si>
  <si>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</si>
  <si>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</si>
  <si>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</si>
  <si>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</si>
  <si>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</si>
  <si>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</si>
  <si>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</si>
  <si>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</si>
  <si>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</si>
  <si>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</si>
  <si>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</si>
  <si>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</si>
  <si>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</si>
  <si>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</si>
  <si>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</si>
  <si>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</si>
  <si>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</si>
  <si>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</si>
  <si>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</si>
  <si>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</si>
  <si>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</si>
  <si>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</si>
  <si>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</si>
  <si>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</si>
  <si>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</si>
  <si>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</si>
  <si>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</si>
  <si>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</si>
  <si>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</si>
  <si>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</si>
  <si>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</si>
  <si>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</si>
  <si>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</si>
  <si>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</si>
  <si>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</si>
  <si>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</si>
  <si>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</si>
  <si>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</si>
  <si>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</si>
  <si>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</si>
  <si>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</si>
  <si>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</si>
  <si>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</si>
  <si>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</si>
  <si>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</si>
  <si>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</si>
  <si>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</si>
  <si>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</si>
  <si>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</si>
  <si>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</si>
  <si>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</si>
  <si>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</si>
  <si>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</si>
  <si>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</si>
  <si>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</si>
  <si>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</si>
  <si>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</si>
  <si>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</si>
  <si>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</si>
  <si>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</si>
  <si>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</si>
  <si>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</si>
  <si>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</si>
  <si>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</si>
  <si>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</si>
  <si>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</si>
  <si>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</si>
  <si>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</si>
  <si>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</si>
  <si>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</si>
  <si>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</si>
  <si>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</si>
  <si>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</si>
  <si>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</si>
  <si>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</si>
  <si>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</si>
  <si>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</si>
  <si>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</si>
  <si>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</si>
  <si>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</si>
  <si>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</si>
  <si>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</si>
  <si>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</si>
  <si>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</si>
  <si>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</si>
  <si>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</si>
  <si>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</si>
  <si>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</si>
  <si>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</si>
  <si>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</si>
  <si>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</si>
  <si>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</si>
  <si>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</si>
  <si>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</si>
  <si>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</si>
  <si>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</si>
  <si>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</si>
  <si>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</si>
  <si>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</si>
  <si>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</si>
  <si>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</si>
  <si>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</si>
  <si>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</si>
  <si>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</si>
  <si>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</si>
  <si>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</si>
  <si>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</si>
  <si>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</si>
  <si>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</si>
  <si>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</si>
  <si>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</si>
  <si>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</si>
  <si>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</si>
  <si>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</si>
  <si>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</si>
  <si>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</si>
  <si>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</si>
  <si>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</si>
  <si>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</si>
  <si>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</si>
  <si>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</si>
  <si>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</si>
  <si>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</si>
  <si>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</si>
  <si>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</si>
  <si>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</si>
  <si>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</si>
  <si>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</si>
  <si>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</si>
  <si>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</si>
  <si>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</si>
  <si>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</si>
  <si>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</si>
  <si>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</si>
  <si>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</si>
  <si>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</si>
  <si>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</si>
  <si>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</si>
  <si>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</si>
  <si>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</si>
  <si>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</si>
  <si>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</si>
  <si>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</si>
  <si>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</si>
  <si>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</si>
  <si>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</si>
  <si>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</si>
  <si>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</si>
  <si>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</si>
  <si>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</si>
  <si>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</si>
  <si>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</si>
  <si>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</si>
  <si>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</si>
  <si>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</si>
  <si>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</si>
  <si>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</si>
  <si>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</si>
  <si>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</si>
  <si>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</si>
  <si>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</si>
  <si>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</si>
  <si>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</si>
  <si>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</si>
  <si>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</si>
  <si>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</si>
  <si>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</si>
  <si>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</si>
  <si>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</si>
  <si>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</si>
  <si>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</si>
  <si>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</si>
  <si>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</si>
  <si>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</si>
  <si>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</si>
  <si>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</si>
  <si>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</si>
  <si>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</si>
  <si>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</si>
  <si>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</si>
  <si>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</si>
  <si>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</si>
  <si>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</si>
  <si>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</si>
  <si>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</si>
  <si>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</si>
  <si>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</si>
  <si>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</si>
  <si>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</si>
  <si>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</si>
  <si>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</si>
  <si>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</si>
  <si>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</si>
  <si>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</si>
  <si>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</si>
  <si>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</si>
  <si>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</si>
  <si>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</si>
  <si>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</si>
  <si>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</si>
  <si>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</si>
  <si>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</si>
  <si>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</si>
  <si>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</si>
  <si>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</si>
  <si>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</si>
  <si>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</si>
  <si>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</si>
  <si>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</si>
  <si>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</si>
  <si>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</si>
  <si>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</si>
  <si>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</si>
  <si>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</si>
  <si>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</si>
  <si>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</si>
  <si>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</si>
  <si>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</si>
  <si>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</si>
  <si>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</si>
  <si>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</si>
  <si>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</si>
  <si>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</si>
  <si>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</si>
  <si>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</si>
  <si>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</si>
  <si>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</si>
  <si>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</si>
  <si>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</si>
  <si>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</si>
  <si>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</si>
  <si>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</si>
  <si>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</si>
  <si>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</si>
  <si>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</si>
  <si>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</si>
  <si>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</si>
  <si>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</si>
  <si>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</si>
  <si>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</si>
  <si>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</si>
  <si>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</si>
  <si>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</si>
  <si>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</si>
  <si>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</si>
  <si>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</si>
  <si>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</si>
  <si>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</si>
  <si>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</si>
  <si>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</si>
  <si>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</si>
  <si>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</si>
  <si>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</si>
  <si>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</si>
  <si>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</si>
  <si>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</si>
  <si>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</si>
  <si>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</si>
  <si>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</si>
  <si>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</si>
  <si>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</si>
  <si>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</si>
  <si>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</si>
  <si>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</si>
  <si>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</si>
  <si>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</si>
  <si>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</si>
  <si>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</si>
  <si>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</si>
  <si>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</si>
  <si>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</si>
  <si>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</si>
  <si>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</si>
  <si>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</si>
  <si>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</si>
  <si>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</si>
  <si>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</si>
  <si>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</si>
  <si>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</si>
  <si>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</si>
  <si>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</si>
  <si>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</si>
  <si>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</si>
  <si>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</si>
  <si>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</si>
  <si>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</si>
  <si>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</si>
  <si>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</si>
  <si>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</si>
  <si>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</si>
  <si>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</si>
  <si>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</si>
  <si>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</si>
  <si>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</si>
  <si>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</si>
  <si>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</si>
  <si>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</si>
  <si>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</si>
  <si>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</si>
  <si>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</si>
  <si>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</si>
  <si>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</si>
  <si>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</si>
  <si>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</si>
  <si>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</si>
  <si>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</si>
  <si>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</si>
  <si>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</si>
  <si>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</si>
  <si>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</si>
  <si>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</si>
  <si>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</si>
  <si>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</si>
  <si>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</si>
  <si>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</si>
  <si>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</si>
  <si>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</si>
  <si>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</si>
  <si>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</si>
  <si>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</si>
  <si>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</si>
  <si>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</si>
  <si>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</si>
  <si>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</si>
  <si>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</si>
  <si>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</si>
  <si>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</si>
  <si>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</si>
  <si>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</si>
  <si>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</si>
  <si>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</si>
  <si>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</si>
  <si>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</si>
  <si>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</si>
  <si>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</si>
  <si>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</si>
  <si>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</si>
  <si>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</si>
  <si>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</si>
  <si>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</si>
  <si>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</si>
  <si>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</si>
  <si>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</si>
  <si>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</si>
  <si>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</si>
  <si>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</si>
  <si>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</si>
  <si>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</si>
  <si>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</si>
  <si>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</si>
  <si>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</si>
  <si>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</si>
  <si>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</si>
  <si>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</si>
  <si>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</si>
  <si>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</si>
  <si>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</si>
  <si>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</si>
  <si>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</si>
  <si>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</si>
  <si>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</si>
  <si>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</si>
  <si>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</si>
  <si>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</si>
  <si>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</si>
  <si>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</si>
  <si>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</si>
  <si>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</si>
  <si>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</si>
  <si>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</si>
  <si>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</si>
  <si>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</si>
  <si>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</si>
  <si>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</si>
  <si>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</si>
  <si>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</si>
  <si>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</si>
  <si>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</si>
  <si>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</si>
  <si>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</si>
  <si>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</si>
  <si>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</si>
  <si>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</si>
  <si>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</si>
  <si>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</si>
  <si>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</si>
  <si>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</si>
  <si>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</si>
  <si>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</si>
  <si>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</si>
  <si>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</si>
  <si>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</si>
  <si>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</si>
  <si>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</si>
  <si>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</si>
  <si>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</si>
  <si>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</si>
  <si>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</si>
  <si>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</si>
  <si>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</si>
  <si>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</si>
  <si>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</si>
  <si>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</si>
  <si>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</si>
  <si>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</si>
  <si>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</si>
  <si>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</si>
  <si>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</si>
  <si>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</si>
  <si>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</si>
  <si>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</si>
  <si>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</si>
  <si>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</si>
  <si>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</si>
  <si>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</si>
  <si>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</si>
  <si>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</si>
  <si>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</si>
  <si>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</si>
  <si>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</si>
  <si>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</si>
  <si>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</si>
  <si>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</si>
  <si>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</si>
  <si>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</si>
  <si>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</si>
  <si>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</si>
  <si>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</si>
  <si>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</si>
  <si>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</si>
  <si>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</si>
  <si>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</si>
  <si>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</si>
  <si>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</si>
  <si>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</si>
  <si>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</si>
  <si>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</si>
  <si>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</si>
  <si>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</si>
  <si>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</si>
  <si>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</si>
  <si>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</si>
  <si>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</si>
  <si>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</si>
  <si>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</si>
  <si>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</si>
  <si>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</si>
  <si>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</si>
  <si>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</si>
  <si>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</si>
  <si>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</si>
  <si>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</si>
  <si>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</si>
  <si>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</si>
  <si>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</si>
  <si>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</si>
  <si>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</si>
  <si>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</si>
  <si>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</si>
  <si>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</si>
  <si>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</si>
  <si>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</si>
  <si>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</si>
  <si>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</si>
  <si>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</si>
  <si>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</si>
  <si>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</si>
  <si>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</si>
  <si>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</si>
  <si>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</si>
  <si>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</si>
  <si>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</si>
  <si>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</si>
  <si>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</si>
  <si>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</si>
  <si>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</si>
  <si>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</si>
  <si>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</si>
  <si>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</si>
  <si>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</si>
  <si>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</si>
  <si>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</si>
  <si>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</si>
  <si>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</si>
  <si>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</si>
  <si>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</si>
  <si>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</si>
  <si>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</si>
  <si>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</si>
  <si>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</si>
  <si>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</si>
  <si>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</si>
  <si>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</si>
  <si>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</si>
  <si>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</si>
  <si>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</si>
  <si>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</si>
  <si>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</si>
  <si>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</si>
  <si>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</si>
  <si>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</si>
  <si>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</si>
  <si>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</si>
  <si>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</si>
  <si>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</si>
  <si>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</si>
  <si>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</si>
  <si>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</si>
  <si>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</si>
  <si>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</si>
  <si>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</si>
  <si>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</si>
  <si>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</si>
  <si>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</si>
  <si>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</si>
  <si>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</si>
  <si>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</si>
  <si>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</si>
  <si>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</si>
  <si>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</si>
  <si>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</si>
  <si>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</si>
  <si>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</si>
  <si>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</si>
  <si>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</si>
  <si>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</si>
  <si>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</si>
  <si>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</si>
  <si>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</si>
  <si>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</si>
  <si>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</si>
  <si>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</si>
  <si>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</si>
  <si>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</si>
  <si>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</si>
  <si>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</si>
  <si>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</si>
  <si>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</si>
  <si>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</si>
  <si>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</si>
  <si>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</si>
  <si>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</si>
  <si>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</si>
  <si>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</si>
  <si>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</si>
  <si>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</si>
  <si>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</si>
  <si>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</si>
  <si>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</si>
  <si>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</si>
  <si>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</si>
  <si>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</si>
  <si>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</si>
  <si>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</si>
  <si>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</si>
  <si>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</si>
  <si>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</si>
  <si>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</si>
  <si>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</si>
  <si>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</si>
  <si>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</si>
  <si>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</si>
  <si>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</si>
  <si>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</si>
  <si>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</si>
  <si>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</si>
  <si>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</si>
  <si>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</si>
  <si>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</si>
  <si>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</si>
  <si>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</si>
  <si>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</si>
  <si>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</si>
  <si>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</si>
  <si>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</si>
  <si>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</si>
  <si>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</si>
  <si>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</si>
  <si>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</si>
  <si>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</si>
  <si>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</si>
  <si>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</si>
  <si>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</si>
  <si>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</si>
  <si>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</si>
  <si>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</si>
  <si>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</si>
  <si>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</si>
  <si>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</si>
  <si>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</si>
  <si>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</si>
  <si>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</si>
  <si>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</si>
  <si>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</si>
  <si>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</si>
  <si>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</si>
  <si>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</si>
  <si>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</si>
  <si>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</si>
  <si>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</si>
  <si>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</si>
  <si>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</si>
  <si>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</si>
  <si>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</si>
  <si>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</si>
  <si>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</si>
  <si>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</si>
  <si>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</si>
  <si>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</si>
  <si>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</si>
  <si>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</si>
  <si>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</si>
  <si>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</si>
  <si>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</si>
  <si>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</si>
  <si>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</si>
  <si>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</si>
  <si>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</si>
  <si>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</si>
  <si>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</si>
  <si>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</si>
  <si>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</si>
  <si>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</si>
  <si>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</si>
  <si>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</si>
  <si>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</si>
  <si>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</si>
  <si>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</si>
  <si>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</si>
  <si>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</si>
  <si>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</si>
  <si>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</si>
  <si>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</si>
  <si>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</si>
  <si>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</si>
  <si>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</si>
  <si>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</si>
  <si>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</si>
  <si>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</si>
  <si>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</si>
  <si>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</si>
  <si>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</si>
  <si>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</si>
  <si>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</si>
  <si>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</si>
  <si>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</si>
  <si>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</si>
  <si>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</si>
  <si>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</si>
  <si>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</si>
  <si>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</si>
  <si>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</si>
  <si>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</si>
  <si>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</si>
  <si>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</si>
  <si>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</si>
  <si>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</si>
  <si>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</si>
  <si>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</si>
  <si>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</si>
  <si>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</si>
  <si>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</si>
  <si>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</si>
  <si>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</si>
  <si>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</si>
  <si>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</si>
  <si>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</si>
  <si>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</si>
  <si>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</si>
  <si>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</si>
  <si>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</si>
  <si>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</si>
  <si>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</si>
  <si>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</si>
  <si>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</si>
  <si>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</si>
  <si>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</si>
  <si>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</si>
  <si>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</si>
  <si>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</si>
  <si>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</si>
  <si>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</si>
  <si>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</si>
  <si>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</si>
  <si>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</si>
  <si>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</si>
  <si>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</si>
  <si>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</si>
  <si>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</si>
  <si>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</si>
  <si>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</si>
  <si>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</si>
  <si>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</si>
  <si>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</si>
  <si>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</si>
  <si>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</si>
  <si>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</si>
  <si>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</si>
  <si>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</si>
  <si>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</si>
  <si>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</si>
  <si>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</si>
  <si>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</si>
  <si>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</si>
  <si>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</si>
  <si>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</si>
  <si>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</si>
  <si>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</si>
  <si>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</si>
  <si>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</si>
  <si>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</si>
  <si>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</si>
  <si>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</si>
  <si>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</si>
  <si>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</si>
  <si>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</si>
  <si>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</si>
  <si>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</si>
  <si>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</si>
  <si>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</si>
  <si>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</si>
  <si>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</si>
  <si>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</si>
  <si>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</si>
  <si>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</si>
  <si>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</si>
  <si>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</si>
  <si>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</si>
  <si>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</si>
  <si>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</si>
  <si>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</si>
  <si>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</si>
  <si>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</si>
  <si>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</si>
  <si>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</si>
  <si>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</si>
  <si>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</si>
  <si>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</si>
  <si>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</si>
  <si>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</si>
  <si>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</si>
  <si>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</si>
  <si>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</si>
  <si>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</si>
  <si>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</si>
  <si>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</si>
  <si>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</si>
  <si>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</si>
  <si>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</si>
  <si>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</si>
  <si>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</si>
  <si>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</si>
  <si>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</si>
  <si>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</si>
  <si>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</si>
  <si>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</si>
  <si>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</si>
  <si>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</si>
  <si>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</si>
  <si>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</si>
  <si>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</si>
  <si>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</si>
  <si>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</si>
  <si>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</si>
  <si>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</si>
  <si>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</si>
  <si>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</si>
  <si>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</si>
  <si>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</si>
  <si>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</si>
  <si>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</si>
  <si>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</si>
  <si>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</si>
  <si>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</si>
  <si>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</si>
  <si>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</si>
  <si>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</si>
  <si>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</si>
  <si>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</si>
  <si>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</si>
  <si>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</si>
  <si>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</si>
  <si>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</si>
  <si>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</si>
  <si>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</si>
  <si>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</si>
  <si>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</si>
  <si>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</si>
  <si>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</si>
  <si>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</si>
  <si>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</si>
  <si>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</si>
  <si>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</si>
  <si>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</si>
  <si>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</si>
  <si>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</si>
  <si>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</si>
  <si>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</si>
  <si>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</si>
  <si>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</si>
  <si>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</si>
  <si>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</si>
  <si>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</si>
  <si>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</si>
  <si>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</si>
  <si>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</si>
  <si>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</si>
  <si>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</si>
  <si>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</si>
  <si>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</si>
  <si>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</si>
  <si>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</si>
  <si>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</si>
  <si>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</si>
  <si>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</si>
  <si>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</si>
  <si>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</si>
  <si>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</si>
  <si>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</si>
  <si>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</si>
  <si>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</si>
  <si>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</si>
  <si>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</si>
  <si>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</si>
  <si>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</si>
  <si>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</si>
  <si>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</si>
  <si>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</si>
  <si>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</si>
  <si>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</si>
  <si>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</si>
  <si>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</si>
  <si>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</si>
  <si>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</si>
  <si>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</si>
  <si>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</si>
  <si>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</si>
  <si>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</si>
  <si>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</si>
  <si>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</si>
  <si>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</si>
  <si>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</si>
  <si>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</si>
  <si>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</si>
  <si>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</si>
  <si>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</si>
  <si>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</si>
  <si>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</si>
  <si>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</si>
  <si>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</si>
  <si>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</si>
  <si>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</si>
  <si>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</si>
  <si>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</si>
  <si>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</si>
  <si>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</si>
  <si>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</si>
  <si>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</si>
  <si>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</si>
  <si>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</si>
  <si>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</si>
  <si>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</si>
  <si>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</si>
  <si>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</si>
  <si>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</si>
  <si>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</si>
  <si>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</si>
  <si>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</si>
  <si>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</si>
  <si>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</si>
  <si>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</si>
  <si>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</si>
  <si>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</si>
  <si>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</si>
  <si>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</si>
  <si>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</si>
  <si>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</si>
  <si>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</si>
  <si>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</si>
  <si>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</si>
  <si>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</si>
  <si>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</si>
  <si>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</si>
  <si>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</si>
  <si>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</si>
  <si>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</si>
  <si>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</si>
  <si>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</si>
  <si>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</si>
  <si>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</si>
  <si>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</si>
  <si>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</si>
  <si>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</si>
  <si>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</si>
  <si>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</si>
  <si>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</si>
  <si>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</si>
  <si>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</si>
  <si>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</si>
  <si>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</si>
  <si>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</si>
  <si>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</si>
  <si>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</si>
  <si>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</si>
  <si>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</si>
  <si>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</si>
  <si>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</si>
  <si>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</si>
  <si>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</si>
  <si>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</si>
  <si>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</si>
  <si>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</si>
  <si>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</si>
  <si>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</si>
  <si>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</si>
  <si>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</si>
  <si>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</si>
  <si>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</si>
  <si>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</si>
  <si>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</si>
  <si>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</si>
  <si>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</si>
  <si>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</si>
  <si>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</si>
  <si>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</si>
  <si>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</si>
  <si>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</si>
  <si>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</si>
  <si>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</si>
  <si>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</si>
  <si>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</si>
  <si>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</si>
  <si>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</si>
  <si>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</si>
  <si>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</si>
  <si>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</si>
  <si>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</si>
  <si>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</si>
  <si>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</si>
  <si>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</si>
  <si>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</si>
  <si>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</si>
  <si>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</si>
  <si>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</si>
  <si>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</si>
  <si>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</si>
  <si>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</si>
  <si>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</si>
  <si>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</si>
  <si>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</si>
  <si>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</si>
  <si>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</si>
  <si>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</si>
  <si>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</si>
  <si>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</si>
  <si>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</si>
  <si>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</si>
  <si>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</si>
  <si>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</si>
  <si>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</si>
  <si>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</si>
  <si>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</si>
  <si>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</si>
  <si>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</si>
  <si>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</si>
  <si>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</si>
  <si>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</si>
  <si>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</si>
  <si>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</si>
  <si>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</si>
  <si>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</si>
  <si>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</si>
  <si>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</si>
  <si>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</si>
  <si>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</si>
  <si>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</si>
  <si>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</si>
  <si>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</si>
  <si>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</si>
  <si>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</si>
  <si>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</si>
  <si>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</si>
  <si>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</si>
  <si>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</si>
  <si>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</si>
  <si>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</si>
  <si>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</si>
  <si>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</si>
  <si>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</si>
  <si>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</si>
  <si>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</si>
  <si>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</si>
  <si>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</si>
  <si>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</si>
  <si>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</si>
  <si>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</si>
  <si>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</si>
  <si>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</si>
  <si>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</si>
  <si>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</si>
  <si>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</si>
  <si>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</si>
  <si>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</si>
  <si>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</si>
  <si>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</si>
  <si>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</si>
  <si>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</si>
  <si>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</si>
  <si>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</si>
  <si>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</si>
  <si>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</si>
  <si>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</si>
  <si>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</si>
  <si>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</si>
  <si>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</si>
  <si>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</si>
  <si>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</si>
  <si>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</si>
  <si>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</si>
  <si>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</si>
  <si>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</si>
  <si>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</si>
  <si>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</si>
  <si>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</si>
  <si>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</si>
  <si>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</si>
  <si>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</si>
  <si>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</si>
  <si>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</si>
  <si>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</si>
  <si>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</si>
  <si>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</si>
  <si>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</si>
  <si>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</si>
  <si>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</si>
  <si>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</si>
  <si>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</si>
  <si>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</si>
  <si>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</si>
  <si>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</si>
  <si>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</si>
  <si>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</si>
  <si>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</si>
  <si>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</si>
  <si>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</si>
  <si>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</si>
  <si>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</si>
  <si>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</si>
  <si>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</si>
  <si>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</si>
  <si>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</si>
  <si>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</si>
  <si>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</si>
  <si>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</si>
  <si>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</si>
  <si>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</si>
  <si>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</si>
  <si>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</si>
  <si>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</si>
  <si>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</si>
  <si>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</si>
  <si>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</si>
  <si>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</si>
  <si>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</si>
  <si>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</si>
  <si>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</si>
  <si>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</si>
  <si>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</si>
  <si>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</si>
  <si>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</si>
  <si>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</si>
  <si>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</si>
  <si>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</si>
  <si>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</si>
  <si>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</si>
  <si>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</si>
  <si>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</si>
  <si>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</si>
  <si>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</si>
  <si>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</si>
  <si>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</si>
  <si>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</si>
  <si>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</si>
  <si>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</si>
  <si>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</si>
  <si>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</si>
  <si>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</si>
  <si>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</si>
  <si>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</si>
  <si>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</si>
  <si>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</si>
  <si>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</si>
  <si>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</si>
  <si>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</si>
  <si>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</si>
  <si>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</si>
  <si>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</si>
  <si>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</si>
  <si>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</si>
  <si>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</si>
  <si>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</si>
  <si>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</si>
  <si>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</si>
  <si>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</si>
  <si>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</si>
  <si>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</si>
  <si>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</si>
  <si>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</si>
  <si>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</si>
  <si>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</si>
  <si>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</si>
  <si>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</si>
  <si>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</si>
  <si>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</si>
  <si>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</si>
  <si>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</si>
  <si>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</si>
  <si>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</si>
  <si>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</si>
  <si>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</si>
  <si>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</si>
  <si>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</si>
  <si>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</si>
  <si>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</si>
  <si>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</si>
  <si>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</si>
  <si>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</si>
  <si>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</si>
  <si>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</si>
  <si>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</si>
  <si>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</si>
  <si>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</si>
  <si>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</si>
  <si>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</si>
  <si>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</si>
  <si>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</si>
  <si>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</si>
  <si>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</si>
  <si>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</si>
  <si>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</si>
  <si>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</si>
  <si>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</si>
  <si>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</si>
  <si>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</si>
  <si>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</si>
  <si>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</si>
  <si>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</si>
  <si>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</si>
  <si>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</si>
  <si>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</si>
  <si>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</si>
  <si>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</si>
  <si>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</si>
  <si>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</si>
  <si>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</si>
  <si>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</si>
  <si>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</si>
  <si>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</si>
  <si>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</si>
  <si>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</si>
  <si>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</si>
  <si>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</si>
  <si>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</si>
  <si>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</si>
  <si>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</si>
  <si>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</si>
  <si>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</si>
  <si>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</si>
  <si>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</si>
  <si>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</si>
  <si>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</si>
  <si>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</si>
  <si>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</si>
  <si>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</si>
  <si>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</si>
  <si>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</si>
  <si>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</si>
  <si>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</si>
  <si>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</si>
  <si>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</si>
  <si>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</si>
  <si>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</si>
  <si>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</si>
  <si>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</si>
  <si>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</si>
  <si>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</si>
  <si>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</si>
  <si>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</si>
  <si>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</si>
  <si>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</si>
  <si>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</si>
  <si>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</si>
  <si>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</si>
  <si>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</si>
  <si>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</si>
  <si>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</si>
  <si>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</si>
  <si>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</si>
  <si>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</si>
  <si>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</si>
  <si>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</si>
  <si>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</si>
  <si>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</si>
  <si>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</si>
  <si>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</si>
  <si>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</si>
  <si>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</si>
  <si>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</si>
  <si>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</si>
  <si>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</si>
  <si>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</si>
  <si>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</si>
  <si>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</si>
  <si>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</si>
  <si>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</si>
  <si>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</si>
  <si>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</si>
  <si>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</si>
  <si>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</si>
  <si>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</si>
  <si>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</si>
  <si>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</si>
  <si>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</si>
  <si>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</si>
  <si>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</si>
  <si>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</si>
  <si>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</si>
  <si>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</si>
  <si>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</si>
  <si>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</si>
  <si>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</si>
  <si>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</si>
  <si>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</si>
  <si>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</si>
  <si>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</si>
  <si>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</si>
  <si>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</si>
  <si>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</si>
  <si>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</si>
  <si>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</si>
  <si>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</si>
  <si>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</si>
  <si>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</si>
  <si>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</si>
  <si>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</si>
  <si>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</si>
  <si>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</si>
  <si>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</si>
  <si>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</si>
  <si>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</si>
  <si>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</si>
  <si>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</si>
  <si>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</si>
  <si>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</si>
  <si>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</si>
  <si>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</si>
  <si>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</si>
  <si>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</si>
  <si>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</si>
  <si>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</si>
  <si>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</si>
  <si>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</si>
  <si>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</si>
  <si>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</si>
  <si>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</si>
  <si>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</si>
  <si>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</si>
  <si>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</si>
  <si>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</si>
  <si>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</si>
  <si>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</si>
  <si>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</si>
  <si>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</si>
  <si>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</si>
  <si>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</si>
  <si>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</si>
  <si>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</si>
  <si>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</si>
  <si>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</si>
  <si>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</si>
  <si>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</si>
  <si>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</si>
  <si>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</si>
  <si>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</si>
  <si>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</si>
  <si>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</si>
  <si>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</si>
  <si>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</si>
  <si>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</si>
  <si>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</si>
  <si>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</si>
  <si>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</si>
  <si>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</si>
  <si>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</si>
  <si>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</si>
  <si>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</si>
  <si>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</si>
  <si>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</si>
  <si>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</si>
  <si>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</si>
  <si>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</si>
  <si>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</si>
  <si>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</si>
  <si>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</si>
  <si>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</si>
  <si>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</si>
  <si>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</si>
  <si>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</si>
  <si>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</si>
  <si>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</si>
  <si>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</si>
  <si>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</si>
  <si>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</si>
  <si>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</si>
  <si>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</si>
  <si>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</si>
  <si>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</si>
  <si>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</si>
  <si>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</si>
  <si>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</si>
  <si>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</si>
  <si>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</si>
  <si>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</si>
  <si>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</si>
  <si>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</si>
  <si>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</si>
  <si>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</si>
  <si>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</si>
  <si>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</si>
  <si>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</si>
  <si>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</si>
  <si>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</si>
  <si>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</si>
  <si>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</si>
  <si>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</si>
  <si>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</si>
  <si>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</si>
  <si>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</si>
  <si>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</si>
  <si>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</si>
  <si>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</si>
  <si>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</si>
  <si>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</si>
  <si>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</si>
  <si>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</si>
  <si>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</si>
  <si>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</si>
  <si>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</si>
  <si>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</si>
  <si>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</si>
  <si>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</si>
  <si>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</si>
  <si>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</si>
  <si>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</si>
  <si>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</si>
  <si>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</si>
  <si>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</si>
  <si>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</si>
  <si>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</si>
  <si>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</si>
  <si>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</si>
  <si>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</si>
  <si>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</si>
  <si>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</si>
  <si>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</si>
  <si>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</si>
  <si>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</si>
  <si>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</si>
  <si>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</si>
  <si>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</si>
  <si>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</si>
  <si>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</si>
  <si>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</si>
  <si>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</si>
  <si>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</si>
  <si>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</si>
  <si>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</si>
  <si>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</si>
  <si>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</si>
  <si>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</si>
  <si>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</si>
  <si>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</si>
  <si>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</si>
  <si>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</si>
  <si>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</si>
  <si>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</si>
  <si>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</si>
  <si>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</si>
  <si>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</si>
  <si>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</si>
  <si>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</si>
  <si>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</si>
  <si>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</si>
  <si>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</si>
  <si>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</si>
  <si>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</si>
  <si>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</si>
  <si>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</si>
  <si>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</si>
  <si>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</si>
  <si>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</si>
  <si>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</si>
  <si>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</si>
  <si>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</si>
  <si>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</si>
  <si>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</si>
  <si>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</si>
  <si>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</si>
  <si>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</si>
  <si>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</si>
  <si>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</si>
  <si>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</si>
  <si>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</si>
  <si>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</si>
  <si>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</si>
  <si>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</si>
  <si>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</si>
  <si>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</si>
  <si>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</si>
  <si>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</si>
  <si>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</si>
  <si>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</si>
  <si>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</si>
  <si>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</si>
  <si>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</si>
  <si>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</si>
  <si>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</si>
  <si>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</si>
  <si>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</si>
  <si>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</si>
  <si>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</si>
  <si>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</si>
  <si>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</si>
  <si>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</si>
  <si>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</si>
  <si>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</si>
  <si>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</si>
  <si>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</si>
  <si>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</si>
  <si>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</si>
  <si>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</si>
  <si>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</si>
  <si>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</si>
  <si>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</si>
  <si>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</si>
  <si>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</si>
  <si>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</si>
  <si>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</si>
  <si>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</si>
  <si>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</si>
  <si>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</si>
  <si>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</si>
  <si>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</si>
  <si>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</si>
  <si>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</si>
  <si>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</si>
  <si>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</si>
  <si>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</si>
  <si>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</si>
  <si>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</si>
  <si>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</si>
  <si>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</si>
  <si>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</si>
  <si>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</si>
  <si>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</si>
  <si>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</si>
  <si>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</si>
  <si>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</si>
  <si>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</si>
  <si>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</si>
  <si>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</si>
  <si>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</si>
  <si>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</si>
  <si>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</si>
  <si>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</si>
  <si>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</si>
  <si>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</si>
  <si>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</si>
  <si>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</si>
  <si>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</si>
  <si>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</si>
  <si>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</si>
  <si>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</si>
  <si>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</si>
  <si>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</si>
  <si>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</si>
  <si>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</si>
  <si>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</si>
  <si>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</si>
  <si>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</si>
  <si>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</si>
  <si>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</si>
  <si>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</si>
  <si>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</si>
  <si>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</si>
  <si>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</si>
  <si>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</si>
  <si>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</si>
  <si>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</si>
  <si>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</si>
  <si>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</si>
  <si>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</si>
  <si>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</si>
  <si>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</si>
  <si>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</si>
  <si>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</si>
  <si>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</si>
  <si>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</si>
  <si>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</si>
  <si>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</si>
  <si>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</si>
  <si>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</si>
  <si>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</si>
  <si>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</si>
  <si>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</si>
  <si>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</si>
  <si>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</si>
  <si>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</si>
  <si>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</si>
  <si>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</si>
  <si>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</si>
  <si>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</si>
  <si>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</si>
  <si>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</si>
  <si>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</si>
  <si>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</si>
  <si>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</si>
  <si>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</si>
  <si>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</si>
  <si>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</si>
  <si>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</si>
  <si>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</si>
  <si>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</si>
  <si>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</si>
  <si>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</si>
  <si>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</si>
  <si>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</si>
  <si>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</si>
  <si>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</si>
  <si>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</si>
  <si>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</si>
  <si>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</si>
  <si>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</si>
  <si>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</si>
  <si>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</si>
  <si>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</si>
  <si>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</si>
  <si>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</si>
  <si>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</si>
  <si>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</si>
  <si>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</si>
  <si>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</si>
  <si>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</si>
  <si>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</si>
  <si>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</si>
  <si>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</si>
  <si>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</si>
  <si>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</si>
  <si>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</si>
  <si>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</si>
  <si>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</si>
  <si>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</si>
  <si>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</si>
  <si>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</si>
  <si>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</si>
  <si>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</si>
  <si>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</si>
  <si>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</si>
  <si>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</si>
  <si>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</si>
  <si>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</si>
  <si>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</si>
  <si>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</si>
  <si>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</si>
  <si>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</si>
  <si>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</si>
  <si>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</si>
  <si>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</si>
  <si>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</si>
  <si>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</si>
  <si>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</si>
  <si>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</si>
  <si>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</si>
  <si>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</si>
  <si>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</si>
  <si>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</si>
  <si>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</si>
  <si>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</si>
  <si>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</si>
  <si>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</si>
  <si>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</si>
  <si>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</si>
  <si>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</si>
  <si>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</si>
  <si>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</si>
  <si>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</si>
  <si>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</si>
  <si>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</si>
  <si>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</si>
  <si>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</si>
  <si>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</si>
  <si>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</si>
  <si>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</si>
  <si>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</si>
  <si>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</si>
  <si>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</si>
  <si>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</si>
  <si>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</si>
  <si>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</si>
  <si>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</si>
  <si>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</si>
  <si>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</si>
  <si>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</si>
  <si>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</si>
  <si>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</si>
  <si>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</si>
  <si>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</si>
  <si>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</si>
  <si>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</si>
  <si>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</si>
  <si>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</si>
  <si>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</si>
  <si>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</si>
  <si>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</si>
  <si>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</si>
  <si>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</si>
  <si>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</si>
  <si>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</si>
  <si>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</si>
  <si>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</si>
  <si>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</si>
  <si>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</si>
  <si>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</si>
  <si>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</si>
  <si>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</si>
  <si>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</si>
  <si>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</si>
  <si>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</si>
  <si>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</si>
  <si>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</si>
  <si>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</si>
  <si>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</si>
  <si>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</si>
  <si>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</si>
  <si>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</si>
  <si>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</si>
  <si>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</si>
  <si>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</si>
  <si>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</si>
  <si>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</si>
  <si>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</si>
  <si>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</si>
  <si>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</si>
  <si>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</si>
  <si>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</si>
  <si>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</si>
  <si>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</si>
  <si>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</si>
  <si>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</si>
  <si>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</si>
  <si>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</si>
  <si>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</si>
  <si>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</si>
  <si>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</si>
  <si>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</si>
  <si>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</si>
  <si>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</si>
  <si>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</si>
  <si>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</si>
  <si>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</si>
  <si>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</si>
  <si>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</si>
  <si>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</si>
  <si>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</si>
  <si>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</si>
  <si>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</si>
  <si>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</si>
  <si>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</si>
  <si>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</si>
  <si>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</si>
  <si>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</si>
  <si>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</si>
  <si>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</si>
  <si>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</si>
  <si>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</si>
  <si>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</si>
  <si>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</si>
  <si>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</si>
  <si>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</si>
  <si>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</si>
  <si>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</si>
  <si>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</si>
  <si>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</si>
  <si>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</si>
  <si>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</si>
  <si>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</si>
  <si>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</si>
  <si>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</si>
  <si>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</si>
  <si>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</si>
  <si>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</si>
  <si>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</si>
  <si>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</si>
  <si>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</si>
  <si>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</si>
  <si>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</si>
  <si>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</si>
  <si>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</si>
  <si>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</si>
  <si>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</si>
  <si>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</si>
  <si>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</si>
  <si>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</si>
  <si>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</si>
  <si>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</si>
  <si>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</si>
  <si>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</si>
  <si>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</si>
  <si>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</si>
  <si>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</si>
  <si>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</si>
  <si>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</si>
  <si>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</si>
  <si>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</si>
  <si>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</si>
  <si>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</si>
  <si>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</si>
  <si>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</si>
  <si>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</si>
  <si>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</si>
  <si>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</si>
  <si>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</si>
  <si>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</si>
  <si>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</si>
  <si>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</si>
  <si>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</si>
  <si>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</si>
  <si>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</si>
  <si>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</si>
  <si>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</si>
  <si>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</si>
  <si>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</si>
  <si>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</si>
  <si>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</si>
  <si>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</si>
  <si>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</si>
  <si>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</si>
  <si>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</si>
  <si>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</si>
  <si>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</si>
  <si>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</si>
  <si>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</si>
  <si>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</si>
  <si>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</si>
  <si>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</si>
  <si>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</si>
  <si>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</si>
  <si>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</si>
  <si>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</si>
  <si>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</si>
  <si>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</si>
  <si>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</si>
  <si>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</si>
  <si>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</si>
  <si>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</si>
  <si>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</si>
  <si>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</si>
  <si>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</si>
  <si>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</si>
  <si>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</si>
  <si>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</si>
  <si>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</si>
  <si>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</si>
  <si>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</si>
  <si>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</si>
  <si>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</si>
  <si>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</si>
  <si>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</si>
  <si>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</si>
  <si>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</si>
  <si>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</si>
  <si>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</si>
  <si>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</si>
  <si>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</si>
  <si>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</si>
  <si>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</si>
  <si>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</si>
  <si>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</si>
  <si>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</si>
  <si>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</si>
  <si>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</si>
  <si>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</si>
  <si>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</si>
  <si>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</si>
  <si>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</si>
  <si>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</si>
  <si>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</si>
  <si>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</si>
  <si>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</si>
  <si>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</si>
  <si>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</si>
  <si>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</si>
  <si>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</si>
  <si>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</si>
  <si>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</si>
  <si>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</si>
  <si>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</si>
  <si>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</si>
  <si>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</si>
  <si>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</si>
  <si>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</si>
  <si>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</si>
  <si>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</si>
  <si>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</si>
  <si>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</si>
  <si>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</si>
  <si>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</si>
  <si>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</si>
  <si>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</si>
  <si>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</si>
  <si>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</si>
  <si>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</si>
  <si>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</si>
  <si>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</si>
  <si>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</si>
  <si>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</si>
  <si>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</si>
  <si>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</si>
  <si>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</si>
  <si>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</si>
  <si>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</si>
  <si>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</si>
  <si>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</si>
  <si>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</si>
  <si>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</si>
  <si>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</si>
  <si>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</si>
  <si>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</si>
  <si>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</si>
  <si>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</si>
  <si>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</si>
  <si>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</si>
  <si>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</si>
  <si>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</si>
  <si>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</si>
  <si>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</si>
  <si>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</si>
  <si>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</si>
  <si>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</si>
  <si>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</si>
  <si>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</si>
  <si>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</si>
  <si>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</si>
  <si>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</si>
  <si>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</si>
  <si>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</si>
  <si>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</si>
  <si>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</si>
  <si>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</si>
  <si>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</si>
  <si>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</si>
  <si>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</si>
  <si>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</si>
  <si>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</si>
  <si>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</si>
  <si>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</si>
  <si>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</si>
  <si>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</si>
  <si>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</si>
  <si>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</si>
  <si>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</si>
  <si>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</si>
  <si>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</si>
  <si>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</si>
  <si>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</si>
  <si>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</si>
  <si>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</si>
  <si>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</si>
  <si>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</si>
  <si>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</si>
  <si>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</si>
  <si>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</si>
  <si>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</si>
  <si>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</si>
  <si>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</si>
  <si>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</si>
  <si>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</si>
  <si>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</si>
  <si>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</si>
  <si>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</si>
  <si>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</si>
  <si>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</si>
  <si>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</si>
  <si>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</si>
  <si>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</si>
  <si>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</si>
  <si>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</si>
  <si>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</si>
  <si>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</si>
  <si>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</si>
  <si>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</si>
  <si>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</si>
  <si>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</si>
  <si>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</si>
  <si>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</si>
  <si>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</si>
  <si>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</si>
  <si>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</si>
  <si>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</si>
  <si>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</si>
  <si>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</si>
  <si>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</si>
  <si>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</si>
  <si>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</si>
  <si>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</si>
  <si>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</si>
  <si>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</si>
  <si>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</si>
  <si>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</si>
  <si>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</si>
  <si>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</si>
  <si>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</si>
  <si>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</si>
  <si>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</si>
  <si>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</si>
  <si>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</si>
  <si>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</si>
  <si>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</si>
  <si>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</si>
  <si>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</si>
  <si>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</si>
  <si>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</si>
  <si>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</si>
  <si>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</si>
  <si>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</si>
  <si>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</si>
  <si>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</si>
  <si>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</si>
  <si>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</si>
  <si>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</si>
  <si>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</si>
  <si>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</si>
  <si>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</si>
  <si>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</si>
  <si>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</si>
  <si>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</si>
  <si>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</si>
  <si>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</si>
  <si>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</si>
  <si>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</si>
  <si>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</si>
  <si>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</si>
  <si>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</si>
  <si>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</si>
  <si>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</si>
  <si>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</si>
  <si>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</si>
  <si>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</si>
  <si>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</si>
  <si>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</si>
  <si>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</si>
  <si>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</si>
  <si>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</si>
  <si>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</si>
  <si>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</si>
  <si>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</si>
  <si>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</si>
  <si>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</si>
  <si>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</si>
  <si>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</si>
  <si>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</si>
  <si>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</si>
  <si>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</si>
  <si>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</si>
  <si>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</si>
  <si>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</si>
  <si>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</si>
  <si>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</si>
  <si>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</si>
  <si>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</si>
  <si>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</si>
  <si>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</si>
  <si>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</si>
  <si>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</si>
  <si>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</si>
  <si>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</si>
  <si>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</si>
  <si>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</si>
  <si>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</si>
  <si>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</si>
  <si>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</si>
  <si>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</si>
  <si>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</si>
  <si>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</si>
  <si>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</si>
  <si>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</si>
  <si>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</si>
  <si>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</si>
  <si>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</si>
  <si>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</si>
  <si>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</si>
  <si>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</si>
  <si>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</si>
  <si>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</si>
  <si>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</si>
  <si>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</si>
  <si>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</si>
  <si>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</si>
  <si>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</si>
  <si>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</si>
  <si>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</si>
  <si>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</si>
  <si>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</si>
  <si>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</si>
  <si>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</si>
  <si>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</si>
  <si>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</si>
  <si>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</si>
  <si>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</si>
  <si>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</si>
  <si>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</si>
  <si>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</si>
  <si>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</si>
  <si>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</si>
  <si>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</si>
  <si>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</si>
  <si>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</si>
  <si>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</si>
  <si>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</si>
  <si>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</si>
  <si>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</si>
  <si>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</si>
  <si>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</si>
  <si>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</si>
  <si>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</si>
  <si>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</si>
  <si>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</si>
  <si>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</si>
  <si>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</si>
  <si>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</si>
  <si>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</si>
  <si>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</si>
  <si>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</si>
  <si>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</si>
  <si>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</si>
  <si>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</si>
  <si>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</si>
  <si>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</si>
  <si>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</si>
  <si>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</si>
  <si>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</si>
  <si>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</si>
  <si>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</si>
  <si>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</si>
  <si>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</si>
  <si>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</si>
  <si>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</si>
  <si>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</si>
  <si>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</si>
  <si>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</si>
  <si>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</si>
  <si>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</si>
  <si>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</si>
  <si>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</si>
  <si>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</si>
  <si>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</si>
  <si>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</si>
  <si>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</si>
  <si>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</si>
  <si>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</si>
  <si>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</si>
  <si>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</si>
  <si>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</si>
  <si>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</si>
  <si>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</si>
  <si>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</si>
  <si>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</si>
  <si>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</si>
  <si>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</si>
  <si>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</si>
  <si>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</si>
  <si>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</si>
  <si>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</si>
  <si>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</si>
  <si>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</si>
  <si>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</si>
  <si>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</si>
  <si>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</si>
  <si>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</si>
  <si>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</si>
  <si>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</si>
  <si>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</si>
  <si>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</si>
  <si>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</si>
  <si>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</si>
  <si>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</si>
  <si>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</si>
  <si>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</si>
  <si>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</si>
  <si>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</si>
  <si>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</si>
  <si>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</si>
  <si>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</si>
  <si>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</si>
  <si>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</si>
  <si>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</si>
  <si>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</si>
  <si>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</si>
  <si>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</si>
  <si>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</si>
  <si>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</si>
  <si>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</si>
  <si>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</si>
  <si>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</si>
  <si>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</si>
  <si>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</si>
  <si>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</si>
  <si>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</si>
  <si>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</si>
  <si>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</si>
  <si>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</si>
  <si>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</si>
  <si>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</si>
  <si>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</si>
  <si>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</si>
  <si>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</si>
  <si>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</si>
  <si>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</si>
  <si>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</si>
  <si>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</si>
  <si>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</si>
  <si>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</si>
  <si>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</si>
  <si>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</si>
  <si>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</si>
  <si>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</si>
  <si>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</si>
  <si>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</si>
  <si>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</si>
  <si>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</si>
  <si>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</si>
  <si>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</si>
  <si>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</si>
  <si>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</si>
  <si>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</si>
  <si>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</si>
  <si>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</si>
  <si>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</si>
  <si>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</si>
  <si>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</si>
  <si>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</si>
  <si>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</si>
  <si>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</si>
  <si>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</si>
  <si>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</si>
  <si>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</si>
  <si>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</si>
  <si>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</si>
  <si>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</si>
  <si>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</si>
  <si>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</si>
  <si>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</si>
  <si>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</si>
  <si>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</si>
  <si>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</si>
  <si>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</si>
  <si>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</si>
  <si>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</si>
  <si>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</si>
  <si>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</si>
  <si>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</si>
  <si>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</si>
  <si>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</si>
  <si>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</si>
  <si>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</si>
  <si>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</si>
  <si>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</si>
  <si>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</si>
  <si>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</si>
  <si>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</si>
  <si>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</si>
  <si>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</si>
  <si>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</si>
  <si>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</si>
  <si>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</si>
  <si>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</si>
  <si>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</si>
  <si>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</si>
  <si>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</si>
  <si>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</si>
  <si>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</si>
  <si>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</si>
  <si>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</si>
  <si>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</si>
  <si>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</si>
  <si>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</si>
  <si>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</si>
  <si>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</si>
  <si>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</si>
  <si>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</si>
  <si>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</si>
  <si>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</si>
  <si>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</si>
  <si>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</si>
  <si>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</si>
  <si>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</si>
  <si>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</si>
  <si>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</si>
  <si>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</si>
  <si>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</si>
  <si>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</si>
  <si>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</si>
  <si>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</si>
  <si>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</si>
  <si>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</si>
  <si>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</si>
  <si>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</si>
  <si>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</si>
  <si>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</si>
  <si>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</si>
  <si>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</si>
  <si>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</si>
  <si>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</si>
  <si>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</si>
  <si>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</si>
  <si>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</si>
  <si>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</si>
  <si>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</si>
  <si>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</si>
  <si>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</si>
  <si>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</si>
  <si>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</si>
  <si>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</si>
  <si>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</si>
  <si>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</si>
  <si>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</si>
  <si>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</si>
  <si>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</si>
  <si>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</si>
  <si>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</si>
  <si>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</si>
  <si>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</si>
  <si>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</si>
  <si>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</si>
  <si>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</si>
  <si>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</si>
  <si>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</si>
  <si>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</si>
  <si>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</si>
  <si>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</si>
  <si>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</si>
  <si>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</si>
  <si>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</si>
  <si>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</si>
  <si>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</si>
  <si>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</si>
  <si>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</si>
  <si>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</si>
  <si>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</si>
  <si>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</si>
  <si>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</si>
  <si>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</si>
  <si>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</si>
  <si>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</si>
  <si>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</si>
  <si>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</si>
  <si>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</si>
  <si>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</si>
  <si>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</si>
  <si>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</si>
  <si>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</si>
  <si>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</si>
  <si>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</si>
  <si>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</si>
  <si>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</si>
  <si>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</si>
  <si>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</si>
  <si>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</si>
  <si>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</si>
  <si>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</si>
  <si>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</si>
  <si>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</si>
  <si>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</si>
  <si>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</si>
  <si>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</si>
  <si>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</si>
  <si>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</si>
  <si>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</si>
  <si>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</si>
  <si>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</si>
  <si>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</si>
  <si>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</si>
  <si>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</si>
  <si>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</si>
  <si>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</si>
  <si>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</si>
  <si>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</si>
  <si>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</si>
  <si>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</si>
  <si>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</si>
  <si>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</si>
  <si>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</si>
  <si>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</si>
  <si>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</si>
  <si>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</si>
  <si>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</si>
  <si>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</si>
  <si>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</si>
  <si>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</si>
  <si>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</si>
  <si>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</si>
  <si>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</si>
  <si>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</si>
  <si>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</si>
  <si>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</si>
  <si>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</si>
  <si>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</si>
  <si>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</si>
  <si>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</si>
  <si>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</si>
  <si>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</si>
  <si>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</si>
  <si>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</si>
  <si>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</si>
  <si>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</si>
  <si>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</si>
  <si>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</si>
  <si>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</si>
  <si>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</si>
  <si>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</si>
  <si>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</si>
  <si>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</si>
  <si>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</si>
  <si>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</si>
  <si>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</si>
  <si>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</si>
  <si>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</si>
  <si>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</si>
  <si>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</si>
  <si>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</si>
  <si>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</si>
  <si>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</si>
  <si>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</si>
  <si>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</si>
  <si>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</si>
  <si>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</si>
  <si>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</si>
  <si>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</si>
  <si>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</si>
  <si>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</si>
  <si>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</si>
  <si>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</si>
  <si>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</si>
  <si>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</si>
  <si>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</si>
  <si>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</si>
  <si>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</si>
  <si>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</si>
  <si>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</si>
  <si>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</si>
  <si>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</si>
  <si>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</si>
  <si>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</si>
  <si>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</si>
  <si>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</si>
  <si>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</si>
  <si>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</si>
  <si>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</si>
  <si>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</si>
  <si>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</si>
  <si>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</si>
  <si>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</si>
  <si>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</si>
  <si>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</si>
  <si>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</si>
  <si>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</si>
  <si>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</si>
  <si>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</si>
  <si>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</si>
  <si>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</si>
  <si>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</si>
  <si>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</si>
  <si>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</si>
  <si>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</si>
  <si>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</si>
  <si>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</si>
  <si>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</si>
  <si>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</si>
  <si>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</si>
  <si>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</si>
  <si>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</si>
  <si>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</si>
  <si>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</si>
  <si>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</si>
  <si>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</si>
  <si>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</si>
  <si>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</si>
  <si>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</si>
  <si>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</si>
  <si>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</si>
  <si>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</si>
  <si>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</si>
  <si>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</si>
  <si>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</si>
  <si>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</si>
  <si>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</si>
  <si>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</si>
  <si>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</si>
  <si>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</si>
  <si>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</si>
  <si>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</si>
  <si>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</si>
  <si>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</si>
  <si>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</si>
  <si>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</si>
  <si>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</si>
  <si>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</si>
  <si>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</si>
  <si>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</si>
  <si>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</si>
  <si>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</si>
  <si>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</si>
  <si>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</si>
  <si>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</si>
  <si>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</si>
  <si>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</si>
  <si>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</si>
  <si>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</si>
  <si>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</si>
  <si>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</si>
  <si>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</si>
  <si>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</si>
  <si>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</si>
  <si>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</si>
  <si>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</si>
  <si>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</si>
  <si>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</si>
  <si>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</si>
  <si>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</si>
  <si>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</si>
  <si>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</si>
  <si>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</si>
  <si>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</si>
  <si>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</si>
  <si>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</si>
  <si>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</si>
  <si>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</si>
  <si>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</si>
  <si>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</si>
  <si>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</si>
  <si>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</si>
  <si>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</si>
  <si>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</si>
  <si>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</si>
  <si>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</si>
  <si>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</si>
  <si>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</si>
  <si>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</si>
  <si>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</si>
  <si>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</si>
  <si>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</si>
  <si>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</si>
  <si>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</si>
  <si>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</si>
  <si>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</si>
  <si>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</si>
  <si>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</si>
  <si>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</si>
  <si>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</si>
  <si>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</si>
  <si>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</si>
  <si>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</si>
  <si>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</si>
  <si>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</si>
  <si>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</si>
  <si>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</si>
  <si>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</si>
  <si>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</si>
  <si>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</si>
  <si>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</si>
  <si>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</si>
  <si>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</si>
  <si>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</si>
  <si>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</si>
  <si>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</si>
  <si>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</si>
  <si>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</si>
  <si>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</si>
  <si>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</si>
  <si>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</si>
  <si>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</si>
  <si>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</si>
  <si>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</si>
  <si>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</si>
  <si>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</si>
  <si>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</si>
  <si>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</si>
  <si>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</si>
  <si>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</si>
  <si>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</si>
  <si>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</si>
  <si>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</si>
  <si>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</si>
  <si>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</si>
  <si>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</si>
  <si>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</si>
  <si>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</si>
  <si>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</si>
  <si>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</si>
  <si>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</si>
  <si>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</si>
  <si>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</si>
  <si>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</si>
  <si>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</si>
  <si>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</si>
  <si>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</si>
  <si>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</si>
  <si>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</si>
  <si>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</si>
  <si>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</si>
  <si>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</si>
  <si>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</si>
  <si>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</si>
  <si>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</si>
  <si>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</si>
  <si>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</si>
  <si>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</si>
  <si>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</si>
  <si>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</si>
  <si>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</si>
  <si>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</si>
  <si>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</si>
  <si>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</si>
  <si>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</si>
  <si>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</si>
  <si>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</si>
  <si>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</si>
  <si>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</si>
  <si>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</si>
  <si>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</si>
  <si>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</si>
  <si>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</si>
  <si>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</si>
  <si>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</si>
  <si>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</si>
  <si>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</si>
  <si>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</si>
  <si>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</si>
  <si>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</si>
  <si>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</si>
  <si>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</si>
  <si>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</si>
  <si>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</si>
  <si>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</si>
  <si>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</si>
  <si>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</si>
  <si>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</si>
  <si>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</si>
  <si>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</si>
  <si>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</si>
  <si>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</si>
  <si>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</si>
  <si>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</si>
  <si>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</si>
  <si>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</si>
  <si>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</si>
  <si>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</si>
  <si>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</si>
  <si>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</si>
  <si>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</si>
  <si>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</si>
  <si>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</si>
  <si>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</si>
  <si>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</si>
  <si>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</si>
  <si>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</si>
  <si>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</si>
  <si>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</si>
  <si>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</si>
  <si>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</si>
  <si>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</si>
  <si>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</si>
  <si>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</si>
  <si>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</si>
  <si>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</si>
  <si>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</si>
  <si>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</si>
  <si>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</si>
  <si>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</si>
  <si>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</si>
  <si>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</si>
  <si>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</si>
  <si>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</si>
  <si>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</si>
  <si>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</si>
  <si>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</si>
  <si>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</si>
  <si>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</si>
  <si>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</si>
  <si>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</si>
  <si>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</si>
  <si>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</si>
  <si>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</si>
  <si>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</si>
  <si>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</si>
  <si>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</si>
  <si>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</si>
  <si>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</si>
  <si>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</si>
  <si>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</si>
  <si>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</si>
  <si>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</si>
  <si>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</si>
  <si>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</si>
  <si>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</si>
  <si>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</si>
  <si>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</si>
  <si>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</si>
  <si>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</si>
  <si>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</si>
  <si>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</si>
  <si>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</si>
  <si>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</si>
  <si>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</si>
  <si>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</si>
  <si>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</si>
  <si>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</si>
  <si>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</si>
  <si>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</si>
  <si>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</si>
  <si>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</si>
  <si>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</si>
  <si>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</si>
  <si>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</si>
  <si>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</si>
  <si>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</si>
  <si>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</si>
  <si>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</si>
  <si>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</si>
  <si>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</si>
  <si>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</si>
  <si>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</si>
  <si>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</si>
  <si>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</si>
  <si>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</si>
  <si>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</si>
  <si>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</si>
  <si>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</si>
  <si>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</si>
  <si>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</si>
  <si>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</si>
  <si>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</si>
  <si>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</si>
  <si>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</si>
  <si>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</si>
  <si>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</si>
  <si>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</si>
  <si>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</si>
  <si>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</si>
  <si>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</si>
  <si>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</si>
  <si>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</si>
  <si>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</si>
  <si>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</si>
  <si>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</si>
  <si>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</si>
  <si>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</si>
  <si>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</si>
  <si>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</si>
  <si>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</si>
  <si>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</si>
  <si>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</si>
  <si>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</si>
  <si>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</si>
  <si>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</si>
  <si>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</si>
  <si>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</si>
  <si>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</si>
  <si>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</si>
  <si>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</si>
  <si>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</si>
  <si>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</si>
  <si>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</si>
  <si>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</si>
  <si>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</si>
  <si>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</si>
  <si>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</si>
  <si>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</si>
  <si>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</si>
  <si>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</si>
  <si>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</si>
  <si>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</si>
  <si>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</si>
  <si>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</si>
  <si>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</si>
  <si>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</si>
  <si>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</si>
  <si>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</si>
  <si>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</si>
  <si>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</si>
  <si>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</si>
  <si>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</si>
  <si>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</si>
  <si>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</si>
  <si>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</si>
  <si>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</si>
  <si>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</si>
  <si>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</si>
  <si>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</si>
  <si>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</si>
  <si>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</si>
  <si>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</si>
  <si>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</si>
  <si>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</si>
  <si>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</si>
  <si>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</si>
  <si>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</si>
  <si>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</si>
  <si>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</si>
  <si>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</si>
  <si>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</si>
  <si>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</si>
  <si>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</si>
  <si>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</si>
  <si>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</si>
  <si>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</si>
  <si>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</si>
  <si>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</si>
  <si>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</si>
  <si>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</si>
  <si>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</si>
  <si>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</si>
  <si>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</si>
  <si>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</si>
  <si>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</si>
  <si>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</si>
  <si>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</si>
  <si>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</si>
  <si>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</si>
  <si>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</si>
  <si>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</si>
  <si>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</si>
  <si>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</si>
  <si>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</si>
  <si>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</si>
  <si>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</si>
  <si>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</si>
  <si>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</si>
  <si>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</si>
  <si>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</si>
  <si>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</si>
  <si>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</si>
  <si>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</si>
  <si>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</si>
  <si>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</si>
  <si>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</si>
  <si>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</si>
  <si>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</si>
  <si>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</si>
  <si>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</si>
  <si>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</si>
  <si>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</si>
  <si>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</si>
  <si>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</si>
  <si>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</si>
  <si>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</si>
  <si>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</si>
  <si>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</si>
  <si>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</si>
  <si>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</si>
  <si>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</si>
  <si>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</si>
  <si>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</si>
  <si>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</si>
  <si>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</si>
  <si>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</si>
  <si>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</si>
  <si>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</si>
  <si>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</si>
  <si>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</si>
  <si>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</si>
  <si>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</si>
  <si>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</si>
  <si>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</si>
  <si>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</si>
  <si>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</si>
  <si>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</si>
  <si>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</si>
  <si>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</si>
  <si>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</si>
  <si>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</si>
  <si>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</si>
  <si>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</si>
  <si>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</si>
  <si>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</si>
  <si>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</si>
  <si>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</si>
  <si>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</si>
  <si>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</si>
  <si>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</si>
  <si>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</si>
  <si>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</si>
  <si>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</si>
  <si>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</si>
  <si>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</si>
  <si>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</si>
  <si>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</si>
  <si>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</si>
  <si>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</si>
  <si>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</si>
  <si>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</si>
  <si>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</si>
  <si>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</si>
  <si>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</si>
  <si>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</si>
  <si>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</si>
  <si>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</si>
  <si>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</si>
  <si>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</si>
  <si>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</si>
  <si>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</si>
  <si>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</si>
  <si>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</si>
  <si>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</si>
  <si>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</si>
  <si>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</si>
  <si>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</si>
  <si>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</si>
  <si>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</si>
  <si>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</si>
  <si>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</si>
  <si>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</si>
  <si>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</si>
  <si>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</si>
  <si>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</si>
  <si>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</si>
  <si>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</si>
  <si>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</si>
  <si>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</si>
  <si>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</si>
  <si>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</si>
  <si>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</si>
  <si>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</si>
  <si>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</si>
  <si>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</si>
  <si>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</si>
  <si>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</si>
  <si>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</si>
  <si>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</si>
  <si>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</si>
  <si>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</si>
  <si>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</si>
  <si>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</si>
  <si>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</si>
  <si>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</si>
  <si>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</si>
  <si>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</si>
  <si>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</si>
  <si>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</si>
  <si>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</si>
  <si>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</si>
  <si>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</si>
  <si>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</si>
  <si>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</si>
  <si>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</si>
  <si>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</si>
  <si>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</si>
  <si>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</si>
  <si>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</si>
  <si>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</si>
  <si>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</si>
  <si>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</si>
  <si>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</si>
  <si>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</si>
  <si>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</si>
  <si>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</si>
  <si>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</si>
  <si>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</si>
  <si>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</si>
  <si>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</si>
  <si>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</si>
  <si>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</si>
  <si>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</si>
  <si>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</si>
  <si>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</si>
  <si>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</si>
  <si>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</si>
  <si>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</si>
  <si>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</si>
  <si>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</si>
  <si>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</si>
  <si>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</si>
  <si>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</si>
  <si>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</si>
  <si>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</si>
  <si>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</si>
  <si>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</si>
  <si>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</si>
  <si>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</si>
  <si>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</si>
  <si>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</si>
  <si>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</si>
  <si>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</si>
  <si>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</si>
  <si>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</si>
  <si>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</si>
  <si>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</si>
  <si>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</si>
  <si>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</si>
  <si>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</si>
  <si>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</si>
  <si>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</si>
  <si>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</si>
  <si>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</si>
  <si>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</si>
  <si>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</si>
  <si>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</si>
  <si>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</si>
  <si>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</si>
  <si>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</si>
  <si>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</si>
  <si>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</si>
  <si>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</si>
  <si>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</si>
  <si>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</si>
  <si>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</si>
  <si>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</si>
  <si>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</si>
  <si>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</si>
  <si>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</si>
  <si>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</si>
  <si>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</si>
  <si>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</si>
  <si>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</si>
  <si>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</si>
  <si>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</si>
  <si>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</si>
  <si>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</si>
  <si>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</si>
  <si>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</si>
  <si>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</si>
  <si>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</si>
  <si>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</si>
  <si>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</si>
  <si>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</si>
  <si>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</si>
  <si>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</si>
  <si>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</si>
  <si>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</si>
  <si>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</si>
  <si>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</si>
  <si>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</si>
  <si>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</si>
  <si>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</si>
  <si>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</si>
  <si>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</si>
  <si>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</si>
  <si>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</si>
  <si>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</si>
  <si>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</si>
  <si>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</si>
  <si>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</si>
  <si>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</si>
  <si>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</si>
  <si>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</si>
  <si>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</si>
  <si>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</si>
  <si>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</si>
  <si>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</si>
  <si>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</si>
  <si>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</si>
  <si>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</si>
  <si>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</si>
  <si>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</si>
  <si>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</si>
  <si>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</si>
  <si>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</si>
  <si>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</si>
  <si>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</si>
  <si>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</si>
  <si>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</si>
  <si>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</si>
  <si>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</si>
  <si>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</si>
  <si>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</si>
  <si>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</si>
  <si>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</si>
  <si>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</si>
  <si>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</si>
  <si>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</si>
  <si>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</si>
  <si>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</si>
  <si>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</si>
  <si>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</si>
  <si>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</si>
  <si>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</si>
  <si>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</si>
  <si>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</si>
  <si>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</si>
  <si>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</si>
  <si>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</si>
  <si>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</si>
  <si>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</si>
  <si>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</si>
  <si>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</si>
  <si>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</si>
  <si>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</si>
  <si>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</si>
  <si>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</si>
  <si>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</si>
  <si>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</si>
  <si>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</si>
  <si>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</si>
  <si>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</si>
  <si>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</si>
  <si>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</si>
  <si>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</si>
  <si>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</si>
  <si>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</si>
  <si>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</si>
  <si>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</si>
  <si>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</si>
  <si>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</si>
  <si>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</si>
  <si>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</si>
  <si>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</si>
  <si>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</si>
  <si>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</si>
  <si>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</si>
  <si>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</si>
  <si>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</si>
  <si>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</si>
  <si>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</si>
  <si>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</si>
  <si>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</si>
  <si>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</si>
  <si>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</si>
  <si>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</si>
  <si>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</si>
  <si>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</si>
  <si>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</si>
  <si>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</si>
  <si>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</si>
  <si>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</si>
  <si>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</si>
  <si>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</si>
  <si>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</si>
  <si>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</si>
  <si>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</si>
  <si>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</si>
  <si>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</si>
  <si>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</si>
  <si>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</si>
  <si>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</si>
  <si>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</si>
  <si>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</si>
  <si>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</si>
  <si>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</si>
  <si>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</si>
  <si>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</si>
  <si>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</si>
  <si>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</si>
  <si>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</si>
  <si>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</si>
  <si>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</si>
  <si>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</si>
  <si>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</si>
  <si>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</si>
  <si>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</si>
  <si>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</si>
  <si>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</si>
  <si>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</si>
  <si>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</si>
  <si>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</si>
  <si>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</si>
  <si>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</si>
  <si>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</si>
  <si>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</si>
  <si>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</si>
  <si>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</si>
  <si>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</si>
  <si>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</si>
  <si>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</si>
  <si>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</si>
  <si>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</si>
  <si>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</si>
  <si>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</si>
  <si>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</si>
  <si>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</si>
  <si>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</si>
  <si>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</si>
  <si>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</si>
  <si>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</si>
  <si>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</si>
  <si>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</si>
  <si>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</si>
  <si>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</si>
  <si>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</si>
  <si>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</si>
  <si>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</si>
  <si>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</si>
  <si>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</si>
  <si>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</si>
  <si>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</si>
  <si>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</si>
  <si>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</si>
  <si>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</si>
  <si>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</si>
  <si>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</si>
  <si>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</si>
  <si>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</si>
  <si>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</si>
  <si>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</si>
  <si>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</si>
  <si>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</si>
  <si>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</si>
  <si>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</si>
  <si>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</si>
  <si>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</si>
  <si>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</si>
  <si>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</si>
  <si>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</si>
  <si>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</si>
  <si>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</si>
  <si>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</si>
  <si>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</si>
  <si>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</si>
  <si>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</si>
  <si>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</si>
  <si>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</si>
  <si>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</si>
  <si>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</si>
  <si>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</si>
  <si>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</si>
  <si>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</si>
  <si>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</si>
  <si>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</si>
  <si>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</si>
  <si>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</si>
  <si>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</si>
  <si>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</si>
  <si>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</si>
  <si>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</si>
  <si>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</si>
  <si>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</si>
  <si>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</si>
  <si>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</si>
  <si>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</si>
  <si>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</si>
  <si>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</si>
  <si>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</si>
  <si>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</si>
  <si>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</si>
  <si>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</si>
  <si>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</si>
  <si>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</si>
  <si>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</si>
  <si>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</si>
  <si>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</si>
  <si>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</si>
  <si>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</si>
  <si>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</si>
  <si>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</si>
  <si>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</si>
  <si>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</si>
  <si>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</si>
  <si>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</si>
  <si>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</si>
  <si>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</si>
  <si>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</si>
  <si>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</si>
  <si>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</si>
  <si>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</si>
  <si>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</si>
  <si>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</si>
  <si>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</si>
  <si>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</si>
  <si>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</si>
  <si>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</si>
  <si>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</si>
  <si>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</si>
  <si>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</si>
  <si>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</si>
  <si>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</si>
  <si>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</si>
  <si>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</si>
  <si>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</si>
  <si>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</si>
  <si>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</si>
  <si>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</si>
  <si>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</si>
  <si>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</si>
  <si>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</si>
  <si>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</si>
  <si>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</si>
  <si>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</si>
  <si>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</si>
  <si>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</si>
  <si>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</si>
  <si>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</si>
  <si>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</si>
  <si>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</si>
  <si>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</si>
  <si>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</si>
  <si>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</si>
  <si>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</si>
  <si>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</si>
  <si>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</si>
  <si>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</si>
  <si>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</si>
  <si>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</si>
  <si>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</si>
  <si>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</si>
  <si>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</si>
  <si>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</si>
  <si>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</si>
  <si>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</si>
  <si>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</si>
  <si>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</si>
  <si>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</si>
  <si>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</si>
  <si>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</si>
  <si>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</si>
  <si>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</si>
  <si>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</si>
  <si>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</si>
  <si>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</si>
  <si>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</si>
  <si>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</si>
  <si>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</si>
  <si>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</si>
  <si>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</si>
  <si>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</si>
  <si>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</si>
  <si>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</si>
  <si>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</si>
  <si>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</si>
  <si>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</si>
  <si>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</si>
  <si>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</si>
  <si>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</si>
  <si>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</si>
  <si>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</si>
  <si>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</si>
  <si>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</si>
  <si>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</si>
  <si>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</si>
  <si>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</si>
  <si>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</si>
  <si>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</si>
  <si>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</si>
  <si>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</si>
  <si>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</si>
  <si>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</si>
  <si>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</si>
  <si>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</si>
  <si>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</si>
  <si>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</si>
  <si>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</si>
  <si>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</si>
  <si>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</si>
  <si>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</si>
  <si>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</si>
  <si>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</si>
  <si>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</si>
  <si>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</si>
  <si>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</si>
  <si>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</si>
  <si>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</si>
  <si>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</si>
  <si>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</si>
  <si>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</si>
  <si>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</si>
  <si>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</si>
  <si>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</si>
  <si>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</si>
  <si>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</si>
  <si>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</si>
  <si>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</si>
  <si>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</si>
  <si>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</si>
  <si>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</si>
  <si>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</si>
  <si>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</si>
  <si>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</si>
  <si>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</si>
  <si>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</si>
  <si>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</si>
  <si>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</si>
  <si>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</si>
  <si>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</si>
  <si>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</si>
  <si>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</si>
  <si>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</si>
  <si>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</si>
  <si>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</si>
  <si>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</si>
  <si>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</si>
  <si>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</si>
  <si>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</si>
  <si>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</si>
  <si>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</si>
  <si>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</si>
  <si>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</si>
  <si>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</si>
  <si>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</si>
  <si>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</si>
  <si>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</si>
  <si>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</si>
  <si>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</si>
  <si>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</si>
  <si>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</si>
  <si>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</si>
  <si>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</si>
  <si>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</si>
  <si>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</si>
  <si>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</si>
  <si>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</si>
  <si>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</si>
  <si>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</si>
  <si>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</si>
  <si>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</si>
  <si>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</si>
  <si>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</si>
  <si>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</si>
  <si>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</si>
  <si>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</si>
  <si>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</si>
  <si>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</si>
  <si>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</si>
  <si>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</si>
  <si>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</si>
  <si>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</si>
  <si>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</si>
  <si>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</si>
  <si>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</si>
  <si>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</si>
  <si>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</si>
  <si>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</si>
  <si>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</si>
  <si>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</si>
  <si>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</si>
  <si>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</si>
  <si>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</si>
  <si>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</si>
  <si>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</si>
  <si>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</si>
  <si>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</si>
  <si>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</si>
  <si>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</si>
  <si>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</si>
  <si>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</si>
  <si>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</si>
  <si>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</si>
  <si>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</si>
  <si>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</si>
  <si>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</si>
  <si>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</si>
  <si>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</si>
  <si>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</si>
  <si>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</si>
  <si>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</si>
  <si>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</si>
  <si>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</si>
  <si>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</si>
  <si>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</si>
  <si>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</si>
  <si>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</si>
  <si>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</si>
  <si>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</si>
  <si>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</si>
  <si>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</si>
  <si>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</si>
  <si>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</si>
  <si>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</si>
  <si>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</si>
  <si>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</si>
  <si>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</si>
  <si>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</si>
  <si>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</si>
  <si>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</si>
  <si>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</si>
  <si>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</si>
  <si>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</si>
  <si>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</si>
  <si>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</si>
  <si>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</si>
  <si>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</si>
  <si>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</si>
  <si>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</si>
  <si>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</si>
  <si>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</si>
  <si>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</si>
  <si>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</si>
  <si>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</si>
  <si>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</si>
  <si>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</si>
  <si>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</si>
  <si>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</si>
  <si>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</si>
  <si>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</si>
  <si>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</si>
  <si>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</si>
  <si>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</si>
  <si>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</si>
  <si>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</si>
  <si>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</si>
  <si>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</si>
  <si>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</si>
  <si>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</si>
  <si>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</si>
  <si>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</si>
  <si>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</si>
  <si>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</si>
  <si>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</si>
  <si>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</si>
  <si>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</si>
  <si>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</si>
  <si>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</si>
  <si>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</si>
  <si>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</si>
  <si>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</si>
  <si>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</si>
  <si>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</si>
  <si>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</si>
  <si>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</si>
  <si>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</si>
  <si>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</si>
  <si>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</si>
  <si>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</si>
  <si>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</si>
  <si>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</si>
  <si>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</si>
  <si>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</si>
  <si>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</si>
  <si>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</si>
  <si>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</si>
  <si>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</si>
  <si>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</si>
  <si>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</si>
  <si>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</si>
  <si>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</si>
  <si>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</si>
  <si>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</si>
  <si>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</si>
  <si>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</si>
  <si>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</si>
  <si>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</si>
  <si>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</si>
  <si>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</si>
  <si>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</si>
  <si>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</si>
  <si>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</si>
  <si>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</si>
  <si>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</si>
  <si>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</si>
  <si>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</si>
  <si>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</si>
  <si>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</si>
  <si>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</si>
  <si>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</si>
  <si>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</si>
  <si>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</si>
  <si>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</si>
  <si>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</si>
  <si>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</si>
  <si>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</si>
  <si>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</si>
  <si>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</si>
  <si>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</si>
  <si>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</si>
  <si>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</si>
  <si>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</si>
  <si>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</si>
  <si>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</si>
  <si>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</si>
  <si>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</si>
  <si>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</si>
  <si>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</si>
  <si>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</si>
  <si>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</si>
  <si>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</si>
  <si>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</si>
  <si>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</si>
  <si>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</si>
  <si>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</si>
  <si>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</si>
  <si>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</si>
  <si>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</si>
  <si>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</si>
  <si>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</si>
  <si>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</si>
  <si>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</si>
  <si>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</si>
  <si>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</si>
  <si>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</si>
  <si>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</si>
  <si>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</si>
  <si>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</si>
  <si>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</si>
  <si>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</si>
  <si>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</si>
  <si>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</si>
  <si>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</si>
  <si>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</si>
  <si>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</si>
  <si>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</si>
  <si>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</si>
  <si>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</si>
  <si>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</si>
  <si>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</si>
  <si>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</si>
  <si>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</si>
  <si>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</si>
  <si>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</si>
  <si>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</si>
  <si>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</si>
  <si>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</si>
  <si>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</si>
  <si>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</si>
  <si>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</si>
  <si>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</si>
  <si>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</si>
  <si>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</si>
  <si>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</si>
  <si>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</si>
  <si>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</si>
  <si>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</si>
  <si>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</si>
  <si>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</si>
  <si>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</si>
  <si>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</si>
  <si>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</si>
  <si>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</si>
  <si>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</si>
  <si>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</si>
  <si>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</si>
  <si>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</si>
  <si>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</si>
  <si>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</si>
  <si>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</si>
  <si>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</si>
  <si>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</si>
  <si>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</si>
  <si>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</si>
  <si>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</si>
  <si>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</si>
  <si>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</si>
  <si>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</si>
  <si>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</si>
  <si>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</si>
  <si>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</si>
  <si>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</si>
  <si>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</si>
  <si>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</si>
  <si>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</si>
  <si>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</si>
  <si>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</si>
  <si>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</si>
  <si>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</si>
  <si>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</si>
  <si>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</si>
  <si>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</si>
  <si>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</si>
  <si>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</si>
  <si>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</si>
  <si>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</si>
  <si>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</si>
  <si>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</si>
  <si>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</si>
  <si>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</si>
  <si>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</si>
  <si>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</si>
  <si>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</si>
  <si>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</si>
  <si>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</si>
  <si>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</si>
  <si>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</si>
  <si>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</si>
  <si>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</si>
  <si>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</si>
  <si>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</si>
  <si>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</si>
  <si>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</si>
  <si>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</si>
  <si>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</si>
  <si>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</si>
  <si>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</si>
  <si>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</si>
  <si>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</si>
  <si>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</si>
  <si>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</si>
  <si>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</si>
  <si>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</si>
  <si>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</si>
  <si>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</si>
  <si>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</si>
  <si>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</si>
  <si>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</si>
  <si>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</si>
  <si>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</si>
  <si>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</si>
  <si>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</si>
  <si>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</si>
  <si>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</si>
  <si>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</si>
  <si>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</si>
  <si>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</si>
  <si>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</si>
  <si>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</si>
  <si>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</si>
  <si>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</si>
  <si>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</si>
  <si>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</si>
  <si>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</si>
  <si>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</si>
  <si>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</si>
  <si>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</si>
  <si>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</si>
  <si>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</si>
  <si>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</si>
  <si>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</si>
  <si>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</si>
  <si>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</si>
  <si>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</si>
  <si>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</si>
  <si>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</si>
  <si>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</si>
  <si>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</si>
  <si>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</si>
  <si>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</si>
  <si>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</si>
  <si>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</si>
  <si>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</si>
  <si>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</si>
  <si>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</si>
  <si>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</si>
  <si>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</si>
  <si>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</si>
  <si>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</si>
  <si>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</si>
  <si>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</si>
  <si>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</si>
  <si>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</si>
  <si>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</si>
  <si>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</si>
  <si>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</si>
  <si>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</si>
  <si>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</si>
  <si>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</si>
  <si>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</si>
  <si>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</si>
  <si>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</si>
  <si>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</si>
  <si>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</si>
  <si>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</si>
  <si>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</si>
  <si>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</si>
  <si>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</si>
  <si>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</si>
  <si>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</si>
  <si>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</si>
  <si>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</si>
  <si>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</si>
  <si>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</si>
  <si>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</si>
  <si>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</si>
  <si>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</si>
  <si>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</si>
  <si>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</si>
  <si>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</si>
  <si>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</si>
  <si>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</si>
  <si>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</si>
  <si>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</si>
  <si>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</si>
  <si>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</si>
  <si>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</si>
  <si>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</si>
  <si>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</si>
  <si>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</si>
  <si>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</si>
  <si>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</si>
  <si>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</si>
  <si>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</si>
  <si>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</si>
  <si>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</si>
  <si>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</si>
  <si>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</si>
  <si>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</si>
  <si>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</si>
  <si>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</si>
  <si>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</si>
  <si>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</si>
  <si>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</si>
  <si>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</si>
  <si>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</si>
  <si>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</si>
  <si>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</si>
  <si>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</si>
  <si>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</si>
  <si>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</si>
  <si>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</si>
  <si>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</si>
  <si>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</si>
  <si>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</si>
  <si>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</si>
  <si>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</si>
  <si>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</si>
  <si>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</si>
  <si>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</si>
  <si>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</si>
  <si>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</si>
  <si>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</si>
  <si>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</si>
  <si>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</si>
  <si>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</si>
  <si>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</si>
  <si>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</si>
  <si>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</si>
  <si>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</si>
  <si>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</si>
  <si>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</si>
  <si>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</si>
  <si>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</si>
  <si>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</si>
  <si>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</si>
  <si>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</si>
  <si>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</si>
  <si>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</si>
  <si>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</si>
  <si>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</si>
  <si>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</si>
  <si>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</si>
  <si>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</si>
  <si>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</si>
  <si>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</si>
  <si>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</si>
  <si>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</si>
  <si>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</si>
  <si>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</si>
  <si>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</si>
  <si>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</si>
  <si>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</si>
  <si>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</si>
  <si>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</si>
  <si>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</si>
  <si>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</si>
  <si>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</si>
  <si>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</si>
  <si>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</si>
  <si>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</si>
  <si>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</si>
  <si>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</si>
  <si>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</si>
  <si>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</si>
  <si>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</si>
  <si>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</si>
  <si>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</si>
  <si>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</si>
  <si>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</si>
  <si>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</si>
  <si>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</si>
  <si>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</si>
  <si>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</si>
  <si>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</si>
  <si>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</si>
  <si>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</si>
  <si>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</si>
  <si>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</si>
  <si>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</si>
  <si>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</si>
  <si>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</si>
  <si>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</si>
  <si>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</si>
  <si>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</si>
  <si>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</si>
  <si>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</si>
  <si>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</si>
  <si>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</si>
  <si>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</si>
  <si>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</si>
  <si>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</si>
  <si>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</si>
  <si>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</si>
  <si>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</si>
  <si>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</si>
  <si>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</si>
  <si>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</si>
  <si>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</si>
  <si>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</si>
  <si>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</si>
  <si>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</si>
  <si>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</si>
  <si>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</si>
  <si>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</si>
  <si>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</si>
  <si>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</si>
  <si>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</si>
  <si>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</si>
  <si>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</si>
  <si>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</si>
  <si>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</si>
  <si>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</si>
  <si>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</si>
  <si>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</si>
  <si>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</si>
  <si>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</si>
  <si>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</si>
  <si>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</si>
  <si>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</si>
  <si>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</si>
  <si>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</si>
  <si>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</si>
  <si>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</si>
  <si>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</si>
  <si>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</si>
  <si>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</si>
  <si>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</si>
  <si>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</si>
  <si>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</si>
  <si>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</si>
  <si>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</si>
  <si>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</si>
  <si>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</si>
  <si>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</si>
  <si>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</si>
  <si>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</si>
  <si>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</si>
  <si>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</si>
  <si>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</si>
  <si>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</si>
  <si>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</si>
  <si>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</si>
  <si>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</si>
  <si>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</si>
  <si>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</si>
  <si>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</si>
  <si>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</si>
  <si>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</si>
  <si>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</si>
  <si>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</si>
  <si>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</si>
  <si>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</si>
  <si>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</si>
  <si>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</si>
  <si>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</si>
  <si>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</si>
  <si>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</si>
  <si>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</si>
  <si>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</si>
  <si>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</si>
  <si>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</si>
  <si>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</si>
  <si>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</si>
  <si>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</si>
  <si>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</si>
  <si>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</si>
  <si>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</si>
  <si>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</si>
  <si>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</si>
  <si>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</si>
  <si>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</si>
  <si>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</si>
  <si>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</si>
  <si>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</si>
  <si>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</si>
  <si>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</si>
  <si>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</si>
  <si>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</si>
  <si>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</si>
  <si>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</si>
  <si>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</si>
  <si>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</si>
  <si>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</si>
  <si>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</si>
  <si>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</si>
  <si>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</si>
  <si>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</si>
  <si>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</si>
  <si>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</si>
  <si>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</si>
  <si>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</si>
  <si>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</si>
  <si>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</si>
  <si>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</si>
  <si>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</si>
  <si>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</si>
  <si>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</si>
  <si>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</si>
  <si>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</si>
  <si>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</si>
  <si>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</si>
  <si>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</si>
  <si>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</si>
  <si>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</si>
  <si>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</si>
  <si>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</si>
  <si>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</si>
  <si>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</si>
  <si>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</si>
  <si>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</si>
  <si>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</si>
  <si>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</si>
  <si>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</si>
  <si>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</si>
  <si>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</si>
  <si>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</si>
  <si>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</si>
  <si>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</si>
  <si>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</si>
  <si>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</si>
  <si>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</si>
  <si>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</si>
  <si>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</si>
  <si>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</si>
  <si>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</si>
  <si>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</si>
  <si>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</si>
  <si>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</si>
  <si>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</si>
  <si>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</si>
  <si>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</si>
  <si>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</si>
  <si>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</si>
  <si>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</si>
  <si>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</si>
  <si>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</si>
  <si>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</si>
  <si>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</si>
  <si>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</si>
  <si>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</si>
  <si>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</si>
  <si>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</si>
  <si>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</si>
  <si>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</si>
  <si>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</si>
  <si>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</si>
  <si>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</si>
  <si>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</si>
  <si>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</si>
  <si>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</si>
  <si>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</si>
  <si>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</si>
  <si>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</si>
  <si>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</si>
  <si>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</si>
  <si>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</si>
  <si>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</si>
  <si>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</si>
  <si>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</si>
  <si>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</si>
  <si>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</si>
  <si>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</si>
  <si>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</si>
  <si>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</si>
  <si>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</si>
  <si>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</si>
  <si>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</si>
  <si>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</si>
  <si>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</si>
  <si>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</si>
  <si>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</si>
  <si>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</si>
  <si>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</si>
  <si>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</si>
  <si>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</si>
  <si>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</si>
  <si>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</si>
  <si>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</si>
  <si>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</si>
  <si>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</si>
  <si>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</si>
  <si>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</si>
  <si>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</si>
  <si>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</si>
  <si>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</si>
  <si>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</si>
  <si>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</si>
  <si>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</si>
  <si>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</si>
  <si>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</si>
  <si>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</si>
  <si>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</si>
  <si>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</si>
  <si>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</si>
  <si>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</si>
  <si>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</si>
  <si>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</si>
  <si>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</si>
  <si>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</si>
  <si>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</si>
  <si>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</si>
  <si>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</si>
  <si>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</si>
  <si>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</si>
  <si>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</si>
  <si>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</si>
  <si>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</si>
  <si>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</si>
  <si>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</si>
  <si>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</si>
  <si>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</si>
  <si>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</si>
  <si>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</si>
  <si>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</si>
  <si>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</si>
  <si>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</si>
  <si>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</si>
  <si>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</si>
  <si>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</si>
  <si>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</si>
  <si>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</si>
  <si>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</si>
  <si>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</si>
  <si>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</si>
  <si>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</si>
  <si>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</si>
  <si>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</si>
  <si>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</si>
  <si>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</si>
  <si>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</si>
  <si>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</si>
  <si>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</si>
  <si>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</si>
  <si>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</si>
  <si>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</si>
  <si>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</si>
  <si>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</si>
  <si>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</si>
  <si>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</si>
  <si>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</si>
  <si>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</si>
  <si>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</si>
  <si>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</si>
  <si>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</si>
  <si>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</si>
  <si>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</si>
  <si>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</si>
  <si>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</si>
  <si>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</si>
  <si>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</si>
  <si>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</si>
  <si>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</si>
  <si>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</si>
  <si>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</si>
  <si>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</si>
  <si>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</si>
  <si>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</si>
  <si>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</si>
  <si>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</si>
  <si>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</si>
  <si>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</si>
  <si>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</si>
  <si>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</si>
  <si>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</si>
  <si>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</si>
  <si>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</si>
  <si>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</si>
  <si>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</si>
  <si>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</si>
  <si>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</si>
  <si>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</si>
  <si>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</si>
  <si>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</si>
  <si>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</si>
  <si>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</si>
  <si>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</si>
  <si>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</si>
  <si>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</si>
  <si>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</si>
  <si>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</si>
  <si>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</si>
  <si>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</si>
  <si>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</si>
  <si>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</si>
  <si>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</si>
  <si>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</si>
  <si>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</si>
  <si>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</si>
  <si>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</si>
  <si>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</si>
  <si>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</si>
  <si>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</si>
  <si>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</si>
  <si>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</si>
  <si>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</si>
  <si>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</si>
  <si>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</si>
  <si>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</si>
  <si>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</si>
  <si>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</si>
  <si>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</si>
  <si>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</si>
  <si>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</si>
  <si>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</si>
  <si>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</si>
  <si>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</si>
  <si>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</si>
  <si>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</si>
  <si>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</si>
  <si>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</si>
  <si>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</si>
  <si>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</si>
  <si>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</si>
  <si>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</si>
  <si>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</si>
  <si>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</si>
  <si>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</si>
  <si>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</si>
  <si>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</si>
  <si>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</si>
  <si>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</si>
  <si>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</si>
  <si>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</si>
  <si>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</si>
  <si>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</si>
  <si>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</si>
  <si>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</si>
  <si>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</si>
  <si>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</si>
  <si>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</si>
  <si>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</si>
  <si>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</si>
  <si>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</si>
  <si>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</si>
  <si>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</si>
  <si>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</si>
  <si>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</si>
  <si>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</si>
  <si>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</si>
  <si>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</si>
  <si>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</si>
  <si>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</si>
  <si>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</si>
  <si>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</si>
  <si>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</si>
  <si>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</si>
  <si>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</si>
  <si>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</si>
  <si>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</si>
  <si>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</si>
  <si>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</si>
  <si>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</si>
  <si>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</si>
  <si>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</si>
  <si>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</si>
  <si>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</si>
  <si>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</si>
  <si>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</si>
  <si>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</si>
  <si>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</si>
  <si>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</si>
  <si>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</si>
  <si>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</si>
  <si>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</si>
  <si>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</si>
  <si>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</si>
  <si>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</si>
  <si>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</si>
  <si>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</si>
  <si>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</si>
  <si>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</si>
  <si>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</si>
  <si>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</si>
  <si>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</si>
  <si>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</si>
  <si>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</si>
  <si>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</si>
  <si>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</si>
  <si>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</si>
  <si>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</si>
  <si>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</si>
  <si>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</si>
  <si>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</si>
  <si>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</si>
  <si>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</si>
  <si>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</si>
  <si>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</si>
  <si>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</si>
  <si>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</si>
  <si>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</si>
  <si>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</si>
  <si>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</si>
  <si>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</si>
  <si>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</si>
  <si>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</si>
  <si>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</si>
  <si>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</si>
  <si>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</si>
  <si>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</si>
  <si>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</si>
  <si>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</si>
  <si>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</si>
  <si>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</si>
  <si>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</si>
  <si>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</si>
  <si>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</si>
  <si>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</si>
  <si>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</si>
  <si>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</si>
  <si>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</si>
  <si>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</si>
  <si>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</si>
  <si>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</si>
  <si>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</si>
  <si>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</si>
  <si>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</si>
  <si>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</si>
  <si>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</si>
  <si>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</si>
  <si>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</si>
  <si>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</si>
  <si>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</si>
  <si>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</si>
  <si>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</si>
  <si>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</si>
  <si>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</si>
  <si>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</si>
  <si>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</si>
  <si>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</si>
  <si>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</si>
  <si>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</si>
  <si>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</si>
  <si>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</si>
  <si>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</si>
  <si>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</si>
  <si>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</si>
  <si>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</si>
  <si>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</si>
  <si>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</si>
  <si>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</si>
  <si>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</si>
  <si>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</si>
  <si>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</si>
  <si>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</si>
  <si>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</si>
  <si>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</si>
  <si>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</si>
  <si>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</si>
  <si>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</si>
  <si>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</si>
  <si>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</si>
  <si>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</si>
  <si>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</si>
  <si>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</si>
  <si>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</si>
  <si>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</si>
  <si>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</si>
  <si>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</si>
  <si>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</si>
  <si>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</si>
  <si>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</si>
  <si>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</si>
  <si>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</si>
  <si>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</si>
  <si>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</si>
  <si>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</si>
  <si>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</si>
  <si>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</si>
  <si>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</si>
  <si>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</si>
  <si>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</si>
  <si>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</si>
  <si>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</si>
  <si>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</si>
  <si>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</si>
  <si>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</si>
  <si>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</si>
  <si>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</si>
  <si>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</si>
  <si>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</si>
  <si>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</si>
  <si>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</si>
  <si>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</si>
  <si>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</si>
  <si>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</si>
  <si>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</si>
  <si>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</si>
  <si>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</si>
  <si>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</si>
  <si>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</si>
  <si>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</si>
  <si>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</si>
  <si>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</si>
  <si>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</si>
  <si>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</si>
  <si>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</si>
  <si>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</si>
  <si>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</si>
  <si>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</si>
  <si>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</si>
  <si>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</si>
  <si>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</si>
  <si>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</si>
  <si>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</si>
  <si>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</si>
  <si>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</si>
  <si>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</si>
  <si>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</si>
  <si>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</si>
  <si>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</si>
  <si>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</si>
  <si>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</si>
  <si>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</si>
  <si>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</si>
  <si>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</si>
  <si>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</si>
  <si>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</si>
  <si>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</si>
  <si>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</si>
  <si>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</si>
  <si>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</si>
  <si>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</si>
  <si>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</si>
  <si>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</si>
  <si>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</si>
  <si>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</si>
  <si>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</si>
  <si>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</si>
  <si>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</si>
  <si>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</si>
  <si>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</si>
  <si>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</si>
  <si>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</si>
  <si>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</si>
  <si>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</si>
  <si>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</si>
  <si>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</si>
  <si>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</si>
  <si>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</si>
  <si>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</si>
  <si>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</si>
  <si>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</si>
  <si>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</si>
  <si>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</si>
  <si>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</si>
  <si>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</si>
  <si>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</si>
  <si>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</si>
  <si>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</si>
  <si>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</si>
  <si>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</si>
  <si>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</si>
  <si>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</si>
  <si>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</si>
  <si>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</si>
  <si>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</si>
  <si>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</si>
  <si>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</si>
  <si>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</si>
  <si>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</si>
  <si>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</si>
  <si>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</si>
  <si>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</si>
  <si>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</si>
  <si>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</si>
  <si>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</si>
  <si>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</si>
  <si>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</si>
  <si>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</si>
  <si>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</si>
  <si>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</si>
  <si>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</si>
  <si>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</si>
  <si>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</si>
  <si>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</si>
  <si>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</si>
  <si>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</si>
  <si>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</si>
  <si>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</si>
  <si>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</si>
  <si>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</si>
  <si>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</si>
  <si>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</si>
  <si>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</si>
  <si>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</si>
  <si>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</si>
  <si>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</si>
  <si>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</si>
  <si>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</si>
  <si>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</si>
  <si>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</si>
  <si>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</si>
  <si>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</si>
  <si>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</si>
  <si>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</si>
  <si>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</si>
  <si>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</si>
  <si>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</si>
  <si>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</si>
  <si>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</si>
  <si>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</si>
  <si>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</si>
  <si>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</si>
  <si>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</si>
  <si>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</si>
  <si>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</si>
  <si>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</si>
  <si>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</si>
  <si>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</si>
  <si>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</si>
  <si>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</si>
  <si>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</si>
  <si>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</si>
  <si>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</si>
  <si>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</si>
  <si>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</si>
  <si>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</si>
  <si>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</si>
  <si>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</si>
  <si>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</si>
  <si>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</si>
  <si>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</si>
  <si>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</si>
  <si>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</si>
  <si>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</si>
  <si>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</si>
  <si>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</si>
  <si>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</si>
  <si>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</si>
  <si>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</si>
  <si>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</si>
  <si>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</si>
  <si>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</si>
  <si>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</si>
  <si>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</si>
  <si>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</si>
  <si>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</si>
  <si>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</si>
  <si>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</si>
  <si>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</si>
  <si>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</si>
  <si>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</si>
  <si>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</si>
  <si>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</si>
  <si>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</si>
  <si>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</si>
  <si>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</si>
  <si>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</si>
  <si>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</si>
  <si>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</si>
  <si>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</si>
  <si>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</si>
  <si>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</si>
  <si>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</si>
  <si>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</si>
  <si>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</si>
  <si>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</si>
  <si>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</si>
  <si>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</si>
  <si>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</si>
  <si>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</si>
  <si>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</si>
  <si>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</si>
  <si>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</si>
  <si>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</si>
  <si>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</si>
  <si>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</si>
  <si>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</si>
  <si>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</si>
  <si>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</si>
  <si>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</si>
  <si>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</si>
  <si>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</si>
  <si>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</si>
  <si>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</si>
  <si>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</si>
  <si>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</si>
  <si>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</si>
  <si>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</si>
  <si>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</si>
  <si>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</si>
  <si>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</si>
  <si>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</si>
  <si>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</si>
  <si>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</si>
  <si>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</si>
  <si>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</si>
  <si>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</si>
  <si>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</si>
  <si>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</si>
  <si>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</si>
  <si>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</si>
  <si>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</si>
  <si>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</si>
  <si>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</si>
  <si>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</si>
  <si>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</si>
  <si>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</si>
  <si>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</si>
  <si>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</si>
  <si>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</si>
  <si>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</si>
  <si>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</si>
  <si>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</si>
  <si>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</si>
  <si>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</si>
  <si>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</si>
  <si>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</si>
  <si>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</si>
  <si>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</si>
  <si>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</si>
  <si>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</si>
  <si>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</si>
  <si>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</si>
  <si>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</si>
  <si>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</si>
  <si>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</si>
  <si>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</si>
  <si>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</si>
  <si>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</si>
  <si>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</si>
  <si>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</si>
  <si>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</si>
  <si>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</si>
  <si>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</si>
  <si>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</si>
  <si>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</si>
  <si>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</si>
  <si>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</si>
  <si>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</si>
  <si>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</si>
  <si>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</si>
  <si>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</si>
  <si>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</si>
  <si>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</si>
  <si>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</si>
  <si>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</si>
  <si>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</si>
  <si>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</si>
  <si>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</si>
  <si>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</si>
  <si>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</si>
  <si>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</si>
  <si>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</si>
  <si>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</si>
  <si>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</si>
  <si>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</si>
  <si>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</si>
  <si>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</si>
  <si>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</si>
  <si>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</si>
  <si>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</si>
  <si>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</si>
  <si>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</si>
  <si>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</si>
  <si>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</si>
  <si>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</si>
  <si>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</si>
  <si>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</si>
  <si>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</si>
  <si>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</si>
  <si>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</si>
  <si>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</si>
  <si>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</si>
  <si>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</si>
  <si>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</si>
  <si>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</si>
  <si>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</si>
  <si>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</si>
  <si>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</si>
  <si>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</si>
  <si>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</si>
  <si>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</si>
  <si>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</si>
  <si>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</si>
  <si>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</si>
  <si>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</si>
  <si>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</si>
  <si>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</si>
  <si>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</si>
  <si>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</si>
  <si>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</si>
  <si>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</si>
  <si>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</si>
  <si>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</si>
  <si>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</si>
  <si>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</si>
  <si>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</si>
  <si>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</si>
  <si>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</si>
  <si>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</si>
  <si>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</si>
  <si>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</si>
  <si>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</si>
  <si>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</si>
  <si>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</si>
  <si>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</si>
  <si>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</si>
  <si>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</si>
  <si>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</si>
  <si>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</si>
  <si>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</si>
  <si>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</si>
  <si>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</si>
  <si>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</si>
  <si>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</si>
  <si>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</si>
  <si>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</si>
  <si>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</si>
  <si>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</si>
  <si>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</si>
  <si>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</si>
  <si>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</si>
  <si>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</si>
  <si>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</si>
  <si>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</si>
  <si>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</si>
  <si>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</si>
  <si>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</si>
  <si>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</si>
  <si>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</si>
  <si>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</si>
  <si>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</si>
  <si>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</si>
  <si>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</si>
  <si>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</si>
  <si>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</si>
  <si>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</si>
  <si>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</si>
  <si>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</si>
  <si>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</si>
  <si>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</si>
  <si>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</si>
  <si>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</si>
  <si>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</si>
  <si>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</si>
  <si>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</si>
  <si>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</si>
  <si>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</si>
  <si>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</si>
  <si>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</si>
  <si>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</si>
  <si>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</si>
  <si>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</si>
  <si>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</si>
  <si>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</si>
  <si>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</si>
  <si>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</si>
  <si>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</si>
  <si>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</si>
  <si>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</si>
  <si>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</si>
  <si>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</si>
  <si>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</si>
  <si>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</si>
  <si>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</si>
  <si>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</si>
  <si>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</si>
  <si>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</si>
  <si>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</si>
  <si>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</si>
  <si>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</si>
  <si>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</si>
  <si>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</si>
  <si>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</si>
  <si>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</si>
  <si>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</si>
  <si>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</si>
  <si>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</si>
  <si>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</si>
  <si>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</si>
  <si>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</si>
  <si>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</si>
  <si>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</si>
  <si>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</si>
  <si>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</si>
  <si>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</si>
  <si>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</si>
  <si>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</si>
  <si>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</si>
  <si>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</si>
  <si>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</si>
  <si>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</si>
  <si>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</si>
  <si>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</si>
  <si>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</si>
  <si>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</si>
  <si>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</si>
  <si>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</si>
  <si>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</si>
  <si>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</si>
  <si>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</si>
  <si>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</si>
  <si>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</si>
  <si>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</si>
  <si>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</si>
  <si>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</si>
  <si>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</si>
  <si>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</si>
  <si>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</si>
  <si>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</si>
  <si>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</si>
  <si>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</si>
  <si>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</si>
  <si>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</si>
  <si>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</si>
  <si>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</si>
  <si>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</si>
  <si>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</si>
  <si>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</si>
  <si>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</si>
  <si>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</si>
  <si>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</si>
  <si>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</si>
  <si>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</si>
  <si>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</si>
  <si>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</si>
  <si>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</si>
  <si>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</si>
  <si>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</si>
  <si>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</si>
  <si>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</si>
  <si>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</si>
  <si>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</si>
  <si>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</si>
  <si>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</si>
  <si>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</si>
  <si>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</si>
  <si>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</si>
  <si>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</si>
  <si>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</si>
  <si>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</si>
  <si>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</si>
  <si>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</si>
  <si>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</si>
  <si>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</si>
  <si>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</si>
  <si>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</si>
  <si>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</si>
  <si>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</si>
  <si>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</si>
  <si>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</si>
  <si>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</si>
  <si>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</si>
  <si>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</si>
  <si>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</si>
  <si>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</si>
  <si>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</si>
  <si>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</si>
  <si>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</si>
  <si>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</si>
  <si>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</si>
  <si>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</si>
  <si>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</si>
  <si>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</si>
  <si>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</si>
  <si>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</si>
  <si>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</si>
  <si>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</si>
  <si>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</si>
  <si>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</si>
  <si>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</si>
  <si>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</si>
  <si>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</si>
  <si>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</si>
  <si>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</si>
  <si>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</si>
  <si>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</si>
  <si>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</si>
  <si>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</si>
  <si>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</si>
  <si>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</si>
  <si>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</si>
  <si>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</si>
  <si>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</si>
  <si>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</si>
  <si>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</si>
  <si>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</si>
  <si>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</si>
  <si>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</si>
  <si>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</si>
  <si>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</si>
  <si>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</si>
  <si>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</si>
  <si>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</si>
  <si>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</si>
  <si>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</si>
  <si>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</si>
  <si>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</si>
  <si>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</si>
  <si>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</si>
  <si>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</si>
  <si>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</si>
  <si>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</si>
  <si>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</si>
  <si>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</si>
  <si>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</si>
  <si>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</si>
  <si>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</si>
  <si>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</si>
  <si>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</si>
  <si>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</si>
  <si>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</si>
  <si>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</si>
  <si>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</si>
  <si>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</si>
  <si>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</si>
  <si>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</si>
  <si>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</si>
  <si>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</si>
  <si>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</si>
  <si>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</si>
  <si>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</si>
  <si>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</si>
  <si>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</si>
  <si>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</si>
  <si>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</si>
  <si>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</si>
  <si>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</si>
  <si>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</si>
  <si>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</si>
  <si>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</si>
  <si>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</si>
  <si>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</si>
  <si>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</si>
  <si>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</si>
  <si>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</si>
  <si>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</si>
  <si>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</si>
  <si>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</si>
  <si>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</si>
  <si>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</si>
  <si>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</si>
  <si>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</si>
  <si>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</si>
  <si>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</si>
  <si>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</si>
  <si>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</si>
  <si>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</si>
  <si>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</si>
  <si>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</si>
  <si>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</si>
  <si>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</si>
  <si>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</si>
  <si>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</si>
  <si>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</si>
  <si>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</si>
  <si>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</si>
  <si>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</si>
  <si>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</si>
  <si>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</si>
  <si>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</si>
  <si>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</si>
  <si>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</si>
  <si>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</si>
  <si>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</si>
  <si>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</si>
  <si>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</si>
  <si>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</si>
  <si>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</si>
  <si>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</si>
  <si>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</si>
  <si>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</si>
  <si>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</si>
  <si>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</si>
  <si>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</si>
  <si>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</si>
  <si>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</si>
  <si>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</si>
  <si>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</si>
  <si>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</si>
  <si>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</si>
  <si>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</si>
  <si>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</si>
  <si>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</si>
  <si>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</si>
  <si>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</si>
  <si>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</si>
  <si>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</si>
  <si>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</si>
  <si>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</si>
  <si>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</si>
  <si>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</si>
  <si>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</si>
  <si>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</si>
  <si>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</si>
  <si>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</si>
  <si>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</si>
  <si>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</si>
  <si>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</si>
  <si>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</si>
  <si>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</si>
  <si>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</si>
  <si>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</si>
  <si>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</si>
  <si>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</si>
  <si>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</si>
  <si>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</si>
  <si>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</si>
  <si>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</si>
  <si>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</si>
  <si>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</si>
  <si>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</si>
  <si>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</si>
  <si>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</si>
  <si>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</si>
  <si>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</si>
  <si>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</si>
  <si>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</si>
  <si>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</si>
  <si>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</si>
  <si>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</si>
  <si>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</si>
  <si>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</si>
  <si>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</si>
  <si>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</si>
  <si>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</si>
  <si>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</si>
  <si>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</si>
  <si>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</si>
  <si>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</si>
  <si>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</si>
  <si>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</si>
  <si>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</si>
  <si>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</si>
  <si>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</si>
  <si>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</si>
  <si>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</si>
  <si>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</si>
  <si>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</si>
  <si>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</si>
  <si>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</si>
  <si>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</si>
  <si>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</si>
  <si>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</si>
  <si>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</si>
  <si>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</si>
  <si>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</si>
  <si>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</si>
  <si>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</si>
  <si>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</si>
  <si>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</si>
  <si>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</si>
  <si>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</si>
  <si>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</si>
  <si>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</si>
  <si>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</si>
  <si>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</si>
  <si>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</si>
  <si>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</si>
  <si>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</si>
  <si>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</si>
  <si>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</si>
  <si>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</si>
  <si>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</si>
  <si>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</si>
  <si>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</si>
  <si>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</si>
  <si>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</si>
  <si>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</si>
  <si>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</si>
  <si>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</si>
  <si>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</si>
  <si>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</si>
  <si>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</si>
  <si>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</si>
  <si>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</si>
  <si>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</si>
  <si>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</si>
  <si>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</si>
  <si>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</si>
  <si>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</si>
  <si>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</si>
  <si>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</si>
  <si>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</si>
  <si>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</si>
  <si>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</si>
  <si>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</si>
  <si>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</si>
  <si>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</si>
  <si>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</si>
  <si>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</si>
  <si>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</si>
  <si>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</si>
  <si>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</si>
  <si>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</si>
  <si>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</si>
  <si>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</si>
  <si>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</si>
  <si>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</si>
  <si>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</si>
  <si>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</si>
  <si>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</si>
  <si>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</si>
  <si>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</si>
  <si>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</si>
  <si>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</si>
  <si>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</si>
  <si>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</si>
  <si>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</si>
  <si>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</si>
  <si>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</si>
  <si>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</si>
  <si>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</si>
  <si>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</si>
  <si>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</si>
  <si>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</si>
  <si>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</si>
  <si>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</si>
  <si>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</si>
  <si>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</si>
  <si>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</si>
  <si>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</si>
  <si>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</si>
  <si>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</si>
  <si>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</si>
  <si>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</si>
  <si>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</si>
  <si>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</si>
  <si>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</si>
  <si>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</si>
  <si>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</si>
  <si>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</si>
  <si>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</si>
  <si>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</si>
  <si>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</si>
  <si>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</si>
  <si>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</si>
  <si>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</si>
  <si>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</si>
  <si>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</si>
  <si>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</si>
  <si>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</si>
  <si>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</si>
  <si>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</si>
  <si>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</si>
  <si>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</si>
  <si>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</si>
  <si>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</si>
  <si>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</si>
  <si>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</si>
  <si>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</si>
  <si>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</si>
  <si>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</si>
  <si>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</si>
  <si>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</si>
  <si>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</si>
  <si>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</si>
  <si>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</si>
  <si>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</si>
  <si>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</si>
  <si>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</si>
  <si>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</si>
  <si>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</si>
  <si>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</si>
  <si>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</si>
  <si>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</si>
  <si>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</si>
  <si>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</si>
  <si>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</si>
  <si>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</si>
  <si>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</si>
  <si>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</si>
  <si>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</si>
  <si>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</si>
  <si>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</si>
  <si>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</si>
  <si>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</si>
  <si>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</si>
  <si>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</si>
  <si>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</si>
  <si>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</si>
  <si>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</si>
  <si>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</si>
  <si>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</si>
  <si>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</si>
  <si>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</si>
  <si>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</si>
  <si>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</si>
  <si>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</si>
  <si>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</si>
  <si>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</si>
  <si>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</si>
  <si>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</si>
  <si>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</si>
  <si>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</si>
  <si>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</si>
  <si>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</si>
  <si>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</si>
  <si>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</si>
  <si>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</si>
  <si>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</si>
  <si>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</si>
  <si>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</si>
  <si>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</si>
  <si>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</si>
  <si>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</si>
  <si>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</si>
  <si>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</si>
  <si>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</si>
  <si>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</si>
  <si>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</si>
  <si>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</si>
  <si>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</si>
  <si>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</si>
  <si>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</si>
  <si>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</si>
  <si>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</si>
  <si>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</si>
  <si>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</si>
  <si>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</si>
  <si>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</si>
  <si>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</si>
  <si>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</si>
  <si>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</si>
  <si>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</si>
  <si>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</si>
  <si>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</si>
  <si>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</si>
  <si>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</si>
  <si>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</si>
  <si>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</si>
  <si>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</si>
  <si>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</si>
  <si>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</si>
  <si>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</si>
  <si>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</si>
  <si>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</si>
  <si>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</si>
  <si>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</si>
  <si>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</si>
  <si>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</si>
  <si>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</si>
  <si>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</si>
  <si>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</si>
  <si>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</si>
  <si>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</si>
  <si>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</si>
  <si>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</si>
  <si>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</si>
  <si>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</si>
  <si>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</si>
  <si>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</si>
  <si>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</si>
  <si>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</si>
  <si>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</si>
  <si>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</si>
  <si>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</si>
  <si>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</si>
  <si>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</si>
  <si>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</si>
  <si>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</si>
  <si>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</si>
  <si>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</si>
  <si>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</si>
  <si>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</si>
  <si>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</si>
  <si>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</si>
  <si>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</si>
  <si>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</si>
  <si>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</si>
  <si>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</si>
  <si>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</si>
  <si>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</si>
  <si>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</si>
  <si>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</si>
  <si>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</si>
  <si>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</si>
  <si>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</si>
  <si>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</si>
  <si>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</si>
  <si>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</si>
  <si>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</si>
  <si>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</si>
  <si>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</si>
  <si>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</si>
  <si>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</si>
  <si>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</si>
  <si>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</si>
  <si>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</si>
  <si>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</si>
  <si>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</si>
  <si>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</si>
  <si>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</si>
  <si>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</si>
  <si>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</si>
  <si>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</si>
  <si>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</si>
  <si>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</si>
  <si>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</si>
  <si>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</si>
  <si>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</si>
  <si>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</si>
  <si>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</si>
  <si>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</si>
  <si>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</si>
  <si>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</si>
  <si>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</si>
  <si>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</si>
  <si>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</si>
  <si>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</si>
  <si>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</si>
  <si>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</si>
  <si>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</si>
  <si>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</si>
  <si>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</si>
  <si>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</si>
  <si>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</si>
  <si>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</si>
  <si>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</si>
  <si>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</si>
  <si>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</si>
  <si>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</si>
  <si>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</si>
  <si>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</si>
  <si>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</si>
  <si>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</si>
  <si>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</si>
  <si>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</si>
  <si>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</si>
  <si>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</si>
  <si>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</si>
  <si>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</si>
  <si>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</si>
  <si>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</si>
  <si>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</si>
  <si>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</si>
  <si>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</si>
  <si>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</si>
  <si>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</si>
  <si>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</si>
  <si>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</si>
  <si>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</si>
  <si>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</si>
  <si>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</si>
  <si>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</si>
  <si>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</si>
  <si>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</si>
  <si>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</si>
  <si>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</si>
  <si>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</si>
  <si>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</si>
  <si>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</si>
  <si>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</si>
  <si>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</si>
  <si>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</si>
  <si>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</si>
  <si>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</si>
  <si>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</si>
  <si>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</si>
  <si>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</si>
  <si>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</si>
  <si>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</si>
  <si>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</si>
  <si>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</si>
  <si>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</si>
  <si>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</si>
  <si>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</si>
  <si>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</si>
  <si>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</si>
  <si>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</si>
  <si>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</si>
  <si>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</si>
  <si>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</si>
  <si>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</si>
  <si>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</si>
  <si>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</si>
  <si>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</si>
  <si>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</si>
  <si>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</si>
  <si>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</si>
  <si>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</si>
  <si>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</si>
  <si>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</si>
  <si>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</si>
  <si>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</si>
  <si>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</si>
  <si>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</si>
  <si>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</si>
  <si>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</si>
  <si>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</si>
  <si>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</si>
  <si>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</si>
  <si>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</si>
  <si>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</si>
  <si>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</si>
  <si>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</si>
  <si>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</si>
  <si>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</si>
  <si>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</si>
  <si>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</si>
  <si>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</si>
  <si>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</si>
  <si>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</si>
  <si>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</si>
  <si>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</si>
  <si>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</si>
  <si>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</si>
  <si>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</si>
  <si>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</si>
  <si>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</si>
  <si>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</si>
  <si>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</si>
  <si>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</si>
  <si>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</si>
  <si>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</si>
  <si>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</si>
  <si>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</si>
  <si>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</si>
  <si>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</si>
  <si>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</si>
  <si>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</si>
  <si>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</si>
  <si>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</si>
  <si>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</si>
  <si>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</si>
  <si>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</si>
  <si>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</si>
  <si>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</si>
  <si>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</si>
  <si>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</si>
  <si>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</si>
  <si>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</si>
  <si>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</si>
  <si>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</si>
  <si>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</si>
  <si>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</si>
  <si>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</si>
  <si>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</si>
  <si>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</si>
  <si>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</si>
  <si>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</si>
  <si>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</si>
  <si>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</si>
  <si>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</si>
  <si>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</si>
  <si>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</si>
  <si>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</si>
  <si>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</si>
  <si>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</si>
  <si>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</si>
  <si>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</si>
  <si>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</si>
  <si>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</si>
  <si>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</si>
  <si>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</si>
  <si>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</si>
  <si>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</si>
  <si>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</si>
  <si>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</si>
  <si>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</si>
  <si>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</si>
  <si>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</si>
  <si>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</si>
  <si>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</si>
  <si>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</si>
  <si>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</si>
  <si>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</si>
  <si>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</si>
  <si>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</si>
  <si>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</si>
  <si>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</si>
  <si>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</si>
  <si>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</si>
  <si>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</si>
  <si>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</si>
  <si>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</si>
  <si>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</si>
  <si>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</si>
  <si>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</si>
  <si>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</si>
  <si>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</si>
  <si>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</si>
  <si>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</si>
  <si>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</si>
  <si>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</si>
  <si>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</si>
  <si>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</si>
  <si>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</si>
  <si>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</si>
  <si>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</si>
  <si>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</si>
  <si>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</si>
  <si>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</si>
  <si>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</si>
  <si>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</si>
  <si>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</si>
  <si>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</si>
  <si>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</si>
  <si>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</si>
  <si>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</si>
  <si>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</si>
  <si>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</si>
  <si>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</si>
  <si>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</si>
  <si>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</si>
  <si>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</si>
  <si>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</si>
  <si>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</si>
  <si>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</si>
  <si>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</si>
  <si>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</si>
  <si>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</si>
  <si>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</si>
  <si>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</si>
  <si>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</si>
  <si>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</si>
  <si>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</si>
  <si>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</si>
  <si>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</si>
  <si>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</si>
  <si>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</si>
  <si>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</si>
  <si>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</si>
  <si>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</si>
  <si>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</si>
  <si>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</si>
  <si>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</si>
  <si>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</si>
  <si>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</si>
  <si>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</si>
  <si>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</si>
  <si>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</si>
  <si>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</si>
  <si>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</si>
  <si>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</si>
  <si>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</si>
  <si>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</si>
  <si>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</si>
  <si>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</si>
  <si>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</si>
  <si>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</si>
  <si>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</si>
  <si>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</si>
  <si>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</si>
  <si>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</si>
  <si>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</si>
  <si>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</si>
  <si>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</si>
  <si>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</si>
  <si>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</si>
  <si>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</si>
  <si>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</si>
  <si>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</si>
  <si>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</si>
  <si>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</si>
  <si>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</si>
  <si>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</si>
  <si>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</si>
  <si>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</si>
  <si>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</si>
  <si>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</si>
  <si>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</si>
  <si>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</si>
  <si>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</si>
  <si>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</si>
  <si>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</si>
  <si>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</si>
  <si>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</si>
  <si>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</si>
  <si>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</si>
  <si>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</si>
  <si>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</si>
  <si>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</si>
  <si>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</si>
  <si>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</si>
  <si>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</si>
  <si>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</si>
  <si>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</si>
  <si>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</si>
  <si>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</si>
  <si>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</si>
  <si>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</si>
  <si>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</si>
  <si>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</si>
  <si>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</si>
  <si>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</si>
  <si>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</si>
  <si>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</si>
  <si>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</si>
  <si>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</si>
  <si>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</si>
  <si>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</si>
  <si>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</si>
  <si>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</si>
  <si>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</si>
  <si>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</si>
  <si>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</si>
  <si>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</si>
  <si>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</si>
  <si>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</si>
  <si>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</si>
  <si>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</si>
  <si>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</si>
  <si>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</si>
  <si>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</si>
  <si>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</si>
  <si>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</si>
  <si>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</si>
  <si>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</si>
  <si>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</si>
  <si>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</si>
  <si>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</si>
  <si>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</si>
  <si>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</si>
  <si>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</si>
  <si>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</si>
  <si>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</si>
  <si>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</si>
  <si>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</si>
  <si>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</si>
  <si>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</si>
  <si>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</si>
  <si>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</si>
  <si>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</si>
  <si>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</si>
  <si>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</si>
  <si>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</si>
  <si>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</si>
  <si>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</si>
  <si>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</si>
  <si>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</si>
  <si>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</si>
  <si>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</si>
  <si>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</si>
  <si>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</si>
  <si>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</si>
  <si>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</si>
  <si>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</si>
  <si>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</si>
  <si>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</si>
  <si>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</si>
  <si>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</si>
  <si>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</si>
  <si>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</si>
  <si>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</si>
  <si>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</si>
  <si>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</si>
  <si>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</si>
  <si>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</si>
  <si>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</si>
  <si>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</si>
  <si>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</si>
  <si>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</si>
  <si>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</si>
  <si>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</si>
  <si>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</si>
  <si>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</si>
  <si>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</si>
  <si>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</si>
  <si>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</si>
  <si>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</si>
  <si>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</si>
  <si>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</si>
  <si>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</si>
  <si>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</si>
  <si>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</si>
  <si>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</si>
  <si>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</si>
  <si>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</si>
  <si>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</si>
  <si>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</si>
  <si>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</si>
  <si>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</si>
  <si>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</si>
  <si>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</si>
  <si>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</si>
  <si>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</si>
  <si>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</si>
  <si>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</si>
  <si>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</si>
  <si>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</si>
  <si>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</si>
  <si>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</si>
  <si>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</si>
  <si>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</si>
  <si>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</si>
  <si>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</si>
  <si>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</si>
  <si>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</si>
  <si>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</si>
  <si>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</si>
  <si>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</si>
  <si>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</si>
  <si>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</si>
  <si>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</si>
  <si>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</si>
  <si>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</si>
  <si>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</si>
  <si>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</si>
  <si>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</si>
  <si>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</si>
  <si>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</si>
  <si>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</si>
  <si>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</si>
  <si>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</si>
  <si>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</si>
  <si>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</si>
  <si>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</si>
  <si>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</si>
  <si>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</si>
  <si>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</si>
  <si>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</si>
  <si>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</si>
  <si>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</si>
  <si>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</si>
  <si>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</si>
  <si>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</si>
  <si>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</si>
  <si>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</si>
  <si>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</si>
  <si>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</si>
  <si>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</si>
  <si>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</si>
  <si>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</si>
  <si>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</si>
  <si>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</si>
  <si>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</si>
  <si>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</si>
  <si>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</si>
  <si>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</si>
  <si>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</si>
  <si>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</si>
  <si>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</si>
  <si>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</si>
  <si>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</si>
  <si>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</si>
  <si>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</si>
  <si>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</si>
  <si>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</si>
  <si>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</si>
  <si>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</si>
  <si>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</si>
  <si>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</si>
  <si>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</si>
  <si>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</si>
  <si>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</si>
  <si>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</si>
  <si>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</si>
  <si>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</si>
  <si>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</si>
  <si>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</si>
  <si>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</si>
  <si>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</si>
  <si>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</si>
  <si>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</si>
  <si>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</si>
  <si>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</si>
  <si>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</si>
  <si>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</si>
  <si>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</si>
  <si>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</si>
  <si>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</si>
  <si>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</si>
  <si>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</si>
  <si>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</si>
  <si>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</si>
  <si>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</si>
  <si>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</si>
  <si>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</si>
  <si>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</si>
  <si>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</si>
  <si>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</si>
  <si>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</si>
  <si>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</si>
  <si>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</si>
  <si>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</si>
  <si>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</si>
  <si>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</si>
  <si>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</si>
  <si>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</si>
  <si>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</si>
  <si>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</si>
  <si>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</si>
  <si>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</si>
  <si>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</si>
  <si>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</si>
  <si>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</si>
  <si>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</si>
  <si>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</si>
  <si>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</si>
  <si>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</si>
  <si>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</si>
  <si>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</si>
  <si>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</si>
  <si>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</si>
  <si>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</si>
  <si>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</si>
  <si>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</si>
  <si>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</si>
  <si>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</si>
  <si>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</si>
  <si>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</si>
  <si>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</si>
  <si>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</si>
  <si>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</si>
  <si>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</si>
  <si>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</si>
  <si>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</si>
  <si>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</si>
  <si>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</si>
  <si>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</si>
  <si>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</si>
  <si>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</si>
  <si>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</si>
  <si>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</si>
  <si>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</si>
  <si>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</si>
  <si>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</si>
  <si>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</si>
  <si>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</si>
  <si>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</si>
  <si>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</si>
  <si>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</si>
  <si>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</si>
  <si>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</si>
  <si>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</si>
  <si>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</si>
  <si>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</si>
  <si>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</si>
  <si>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</si>
  <si>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</si>
  <si>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</si>
  <si>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</si>
  <si>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</si>
  <si>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</si>
  <si>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</si>
  <si>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</si>
  <si>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</si>
  <si>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</si>
  <si>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</si>
  <si>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</si>
  <si>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</si>
  <si>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</si>
  <si>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</si>
  <si>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</si>
  <si>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</si>
  <si>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</si>
  <si>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</si>
  <si>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</si>
  <si>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</si>
  <si>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</si>
  <si>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</si>
  <si>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</si>
  <si>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</si>
  <si>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</si>
  <si>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</si>
  <si>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</si>
  <si>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</si>
  <si>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</si>
  <si>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</si>
  <si>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</si>
  <si>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</si>
  <si>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</si>
  <si>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</si>
  <si>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</si>
  <si>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</si>
  <si>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</si>
  <si>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</si>
  <si>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</si>
  <si>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</si>
  <si>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</si>
  <si>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</si>
  <si>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</si>
  <si>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</si>
  <si>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</si>
  <si>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</si>
  <si>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</si>
  <si>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</si>
  <si>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</si>
  <si>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</si>
  <si>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</si>
  <si>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</si>
  <si>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</si>
  <si>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</si>
  <si>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</si>
  <si>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</si>
  <si>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</si>
  <si>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</si>
  <si>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</si>
  <si>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</si>
  <si>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</si>
  <si>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</si>
  <si>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</si>
  <si>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</si>
  <si>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</si>
  <si>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</si>
  <si>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</si>
  <si>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</si>
  <si>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</si>
  <si>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</si>
  <si>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</si>
  <si>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</si>
  <si>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</si>
  <si>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</si>
  <si>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</si>
  <si>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</si>
  <si>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</si>
  <si>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</si>
  <si>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</si>
  <si>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</si>
  <si>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</si>
  <si>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</si>
  <si>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</si>
  <si>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</si>
  <si>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</si>
  <si>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</si>
  <si>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</si>
  <si>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</si>
  <si>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</si>
  <si>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</si>
  <si>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</si>
  <si>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</si>
  <si>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</si>
  <si>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</si>
  <si>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</si>
  <si>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</si>
  <si>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</si>
  <si>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</si>
  <si>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</si>
  <si>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</si>
  <si>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</si>
  <si>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</si>
  <si>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</si>
  <si>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</si>
  <si>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</si>
  <si>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</si>
  <si>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</si>
  <si>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</si>
  <si>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</si>
  <si>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</si>
  <si>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</si>
  <si>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</si>
  <si>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</si>
  <si>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</si>
  <si>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</si>
  <si>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</si>
  <si>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</si>
  <si>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</si>
  <si>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</si>
  <si>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</si>
  <si>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</si>
  <si>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</si>
  <si>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</si>
  <si>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</si>
  <si>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</si>
  <si>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</si>
  <si>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</si>
  <si>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</si>
  <si>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</si>
  <si>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</si>
  <si>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</si>
  <si>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</si>
  <si>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</si>
  <si>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</si>
  <si>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</si>
  <si>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</si>
  <si>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</si>
  <si>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</si>
  <si>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</si>
  <si>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</si>
  <si>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</si>
  <si>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</si>
  <si>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</si>
  <si>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</si>
  <si>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</si>
  <si>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</si>
  <si>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</si>
  <si>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</si>
  <si>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</si>
  <si>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</si>
  <si>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</si>
  <si>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</si>
  <si>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</si>
  <si>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</si>
  <si>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</si>
  <si>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</si>
  <si>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</si>
  <si>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</si>
  <si>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</si>
  <si>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</si>
  <si>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</si>
  <si>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</si>
  <si>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</si>
  <si>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</si>
  <si>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</si>
  <si>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</si>
  <si>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</si>
  <si>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</si>
  <si>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</si>
  <si>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</si>
  <si>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</si>
  <si>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</si>
  <si>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</si>
  <si>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</si>
  <si>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</si>
  <si>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</si>
  <si>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</si>
  <si>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</si>
  <si>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</si>
  <si>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</si>
  <si>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</si>
  <si>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</si>
  <si>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</si>
  <si>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</si>
  <si>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</si>
  <si>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</si>
  <si>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</si>
  <si>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</si>
  <si>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</si>
  <si>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</si>
  <si>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</si>
  <si>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</si>
  <si>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</si>
  <si>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</si>
  <si>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</si>
  <si>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</si>
  <si>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</si>
  <si>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</si>
  <si>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</si>
  <si>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</si>
  <si>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</si>
  <si>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</si>
  <si>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</si>
  <si>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</si>
  <si>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</si>
  <si>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</si>
  <si>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</si>
  <si>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</si>
  <si>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</si>
  <si>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</si>
  <si>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</si>
  <si>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</si>
  <si>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</si>
  <si>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</si>
  <si>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</si>
  <si>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</si>
  <si>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</si>
  <si>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</si>
  <si>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</si>
  <si>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</si>
  <si>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</si>
  <si>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</si>
  <si>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</si>
  <si>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</si>
  <si>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</si>
  <si>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</si>
  <si>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</si>
  <si>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</si>
  <si>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</si>
  <si>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</si>
  <si>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</si>
  <si>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</si>
  <si>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</si>
  <si>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</si>
  <si>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</si>
  <si>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</si>
  <si>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</si>
  <si>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</si>
  <si>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</si>
  <si>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</si>
  <si>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</si>
  <si>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</si>
  <si>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</si>
  <si>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</si>
  <si>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</si>
  <si>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</si>
  <si>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</si>
  <si>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</si>
  <si>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</si>
  <si>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</si>
  <si>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</si>
  <si>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</si>
  <si>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</si>
  <si>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</si>
  <si>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</si>
  <si>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</si>
  <si>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</si>
  <si>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</si>
  <si>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</si>
  <si>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</si>
  <si>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</si>
  <si>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</si>
  <si>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</si>
  <si>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</si>
  <si>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</si>
  <si>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</si>
  <si>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</si>
  <si>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</si>
  <si>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</si>
  <si>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</si>
  <si>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</si>
  <si>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</si>
  <si>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</si>
  <si>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</si>
  <si>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</si>
  <si>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</si>
  <si>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</si>
  <si>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</si>
  <si>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</si>
  <si>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</si>
  <si>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</si>
  <si>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</si>
  <si>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</si>
  <si>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</si>
  <si>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</si>
  <si>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</si>
  <si>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</si>
  <si>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</si>
  <si>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</si>
  <si>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</si>
  <si>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</si>
  <si>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</si>
  <si>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</si>
  <si>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</si>
  <si>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</si>
  <si>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</si>
  <si>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</si>
  <si>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</si>
  <si>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</si>
  <si>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</si>
  <si>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</si>
  <si>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</si>
  <si>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</si>
  <si>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</si>
  <si>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</si>
  <si>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</si>
  <si>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</si>
  <si>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</si>
  <si>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</si>
  <si>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</si>
  <si>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</si>
  <si>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</si>
  <si>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</si>
  <si>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</si>
  <si>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</si>
  <si>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</si>
  <si>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</si>
  <si>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</si>
  <si>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</si>
  <si>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</si>
  <si>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</si>
  <si>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</si>
  <si>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</si>
  <si>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</si>
  <si>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</si>
  <si>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</si>
  <si>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</si>
  <si>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</si>
  <si>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</si>
  <si>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</si>
  <si>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</si>
  <si>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</si>
  <si>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</si>
  <si>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</si>
  <si>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</si>
  <si>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</si>
  <si>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</si>
  <si>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</si>
  <si>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</si>
  <si>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</si>
  <si>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</si>
  <si>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</si>
  <si>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</si>
  <si>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</si>
  <si>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</si>
  <si>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</si>
  <si>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</si>
  <si>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</si>
  <si>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</si>
  <si>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</si>
  <si>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</si>
  <si>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</si>
  <si>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</si>
  <si>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</si>
  <si>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</si>
  <si>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</si>
  <si>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</si>
  <si>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</si>
  <si>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</si>
  <si>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</si>
  <si>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</si>
  <si>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</si>
  <si>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</si>
  <si>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</si>
  <si>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</si>
  <si>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</si>
  <si>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</si>
  <si>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</si>
  <si>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</si>
  <si>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</si>
  <si>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</si>
  <si>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</si>
  <si>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</si>
  <si>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</si>
  <si>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</si>
  <si>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</si>
  <si>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</si>
  <si>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</si>
  <si>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</si>
  <si>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</si>
  <si>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</si>
  <si>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</si>
  <si>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</si>
  <si>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</si>
  <si>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</si>
  <si>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</si>
  <si>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</si>
  <si>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</si>
  <si>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</si>
  <si>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</si>
  <si>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</si>
  <si>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</si>
  <si>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</si>
  <si>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</si>
  <si>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</si>
  <si>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</si>
  <si>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</si>
  <si>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</si>
  <si>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</si>
  <si>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</si>
  <si>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</si>
  <si>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</si>
  <si>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</si>
  <si>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</si>
  <si>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</si>
  <si>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</si>
  <si>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</si>
  <si>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</si>
  <si>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</si>
  <si>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</si>
  <si>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</si>
  <si>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</si>
  <si>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</si>
  <si>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</si>
  <si>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</si>
  <si>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</si>
  <si>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</si>
  <si>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</si>
  <si>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</si>
  <si>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</si>
  <si>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</si>
  <si>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</si>
  <si>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</si>
  <si>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</si>
  <si>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</si>
  <si>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</si>
  <si>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</si>
  <si>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</si>
  <si>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</si>
  <si>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</si>
  <si>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</si>
  <si>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</si>
  <si>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</si>
  <si>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</si>
  <si>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</si>
  <si>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</si>
  <si>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</si>
  <si>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</si>
  <si>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</si>
  <si>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</si>
  <si>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</si>
  <si>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</si>
  <si>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</si>
  <si>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</si>
  <si>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</si>
  <si>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</si>
  <si>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</si>
  <si>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</si>
  <si>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</si>
  <si>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</si>
  <si>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</si>
  <si>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</si>
  <si>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</si>
  <si>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</si>
  <si>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</si>
  <si>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</si>
  <si>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</si>
  <si>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</si>
  <si>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</si>
  <si>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</si>
  <si>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</si>
  <si>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</si>
  <si>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</si>
  <si>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</si>
  <si>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</si>
  <si>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</si>
  <si>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</si>
  <si>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</si>
  <si>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</si>
  <si>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</si>
  <si>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</si>
  <si>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</si>
  <si>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</si>
  <si>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</si>
  <si>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</si>
  <si>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</si>
  <si>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</si>
  <si>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</si>
  <si>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</si>
  <si>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</si>
  <si>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</si>
  <si>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</si>
  <si>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</si>
  <si>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</si>
  <si>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</si>
  <si>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</si>
  <si>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</si>
  <si>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</si>
  <si>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</si>
  <si>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</si>
  <si>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</si>
  <si>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</si>
  <si>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</si>
  <si>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</si>
  <si>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</si>
  <si>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</si>
  <si>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</si>
  <si>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</si>
  <si>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</si>
  <si>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</si>
  <si>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</si>
  <si>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</si>
  <si>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</si>
  <si>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</si>
  <si>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</si>
  <si>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</si>
  <si>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</si>
  <si>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</si>
  <si>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</si>
  <si>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</si>
  <si>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</si>
  <si>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</si>
  <si>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</si>
  <si>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</si>
  <si>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</si>
  <si>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</si>
  <si>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</si>
  <si>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</si>
  <si>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</si>
  <si>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</si>
  <si>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</si>
  <si>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</si>
  <si>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</si>
  <si>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</si>
  <si>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</si>
  <si>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</si>
  <si>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</si>
  <si>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</si>
  <si>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</si>
  <si>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</si>
  <si>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</si>
  <si>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</si>
  <si>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</si>
  <si>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</si>
  <si>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</si>
  <si>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</si>
  <si>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</si>
  <si>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</si>
  <si>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</si>
  <si>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</si>
  <si>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</si>
  <si>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</si>
  <si>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</si>
  <si>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</si>
  <si>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</si>
  <si>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</si>
  <si>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</si>
  <si>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</si>
  <si>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</si>
  <si>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</si>
  <si>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</si>
  <si>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</si>
  <si>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</si>
  <si>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</si>
  <si>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</si>
  <si>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</si>
  <si>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</si>
  <si>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</si>
  <si>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</si>
  <si>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</si>
  <si>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</si>
  <si>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</si>
  <si>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</si>
  <si>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</si>
  <si>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</si>
  <si>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</si>
  <si>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</si>
  <si>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</si>
  <si>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</si>
  <si>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</si>
  <si>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</si>
  <si>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</si>
  <si>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</si>
  <si>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</si>
  <si>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</si>
  <si>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</si>
  <si>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</si>
  <si>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</si>
  <si>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</si>
  <si>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</si>
  <si>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</si>
  <si>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</si>
  <si>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</si>
  <si>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</si>
  <si>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</si>
  <si>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</si>
  <si>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</si>
  <si>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</si>
  <si>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</si>
  <si>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</si>
  <si>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</si>
  <si>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</si>
  <si>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</si>
  <si>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</si>
  <si>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</si>
  <si>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</si>
  <si>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</si>
  <si>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</si>
  <si>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</si>
  <si>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</si>
  <si>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</si>
  <si>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</si>
  <si>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</si>
  <si>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</si>
  <si>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</si>
  <si>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</si>
  <si>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</si>
  <si>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</si>
  <si>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</si>
  <si>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</si>
  <si>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</si>
  <si>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</si>
  <si>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</si>
  <si>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</si>
  <si>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</si>
  <si>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</si>
  <si>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</si>
  <si>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</si>
  <si>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</si>
  <si>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</si>
  <si>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</si>
  <si>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</si>
  <si>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</si>
  <si>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</si>
  <si>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</si>
  <si>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</si>
  <si>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</si>
  <si>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</si>
  <si>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</si>
  <si>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</si>
  <si>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</si>
  <si>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</si>
  <si>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</si>
  <si>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</si>
  <si>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</si>
  <si>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</si>
  <si>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</si>
  <si>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</si>
  <si>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</si>
  <si>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</si>
  <si>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</si>
  <si>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</si>
  <si>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</si>
  <si>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</si>
  <si>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</si>
  <si>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</si>
  <si>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</si>
  <si>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</si>
  <si>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</si>
  <si>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</si>
  <si>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</si>
  <si>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</si>
  <si>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</si>
  <si>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</si>
  <si>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</si>
  <si>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</si>
  <si>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</si>
  <si>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</si>
  <si>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</si>
  <si>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</si>
  <si>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</si>
  <si>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</si>
  <si>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</si>
  <si>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</si>
  <si>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</si>
  <si>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</si>
  <si>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</si>
  <si>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</si>
  <si>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</si>
  <si>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</si>
  <si>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</si>
  <si>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</si>
  <si>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</si>
  <si>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</si>
  <si>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</si>
  <si>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</si>
  <si>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</si>
  <si>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</si>
  <si>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</si>
  <si>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</si>
  <si>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</si>
  <si>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</si>
  <si>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</si>
  <si>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</si>
  <si>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</si>
  <si>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</si>
  <si>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</si>
  <si>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</si>
  <si>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</si>
  <si>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</si>
  <si>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</si>
  <si>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</si>
  <si>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</si>
  <si>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</si>
  <si>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</si>
  <si>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</si>
  <si>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</si>
  <si>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</si>
  <si>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</si>
  <si>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</si>
  <si>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</si>
  <si>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</si>
  <si>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</si>
  <si>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</si>
  <si>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</si>
  <si>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</si>
  <si>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</si>
  <si>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</si>
  <si>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</si>
  <si>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</si>
  <si>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</si>
  <si>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</si>
  <si>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</si>
  <si>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</si>
  <si>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</si>
  <si>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</si>
  <si>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</si>
  <si>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</si>
  <si>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</si>
  <si>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</si>
  <si>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</si>
  <si>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</si>
  <si>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</si>
  <si>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</si>
  <si>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</si>
  <si>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</si>
  <si>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</si>
  <si>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</si>
  <si>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</si>
  <si>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</si>
  <si>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</si>
  <si>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</si>
  <si>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</si>
  <si>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</si>
  <si>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</si>
  <si>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</si>
  <si>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</si>
  <si>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</si>
  <si>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</si>
  <si>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</si>
  <si>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</si>
  <si>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</si>
  <si>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</si>
  <si>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</si>
  <si>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</si>
  <si>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</si>
  <si>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</si>
  <si>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</si>
  <si>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</si>
  <si>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</si>
  <si>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</si>
  <si>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</si>
  <si>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</si>
  <si>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</si>
  <si>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</si>
  <si>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</si>
  <si>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</si>
  <si>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</si>
  <si>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</si>
  <si>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</si>
  <si>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</si>
  <si>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</si>
  <si>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</si>
  <si>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</si>
  <si>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</si>
  <si>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</si>
  <si>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</si>
  <si>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</si>
  <si>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</si>
  <si>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</si>
  <si>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</si>
  <si>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</si>
  <si>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</si>
  <si>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</si>
  <si>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</si>
  <si>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</si>
  <si>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</si>
  <si>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</si>
  <si>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</si>
  <si>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</si>
  <si>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</si>
  <si>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</si>
  <si>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</si>
  <si>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</si>
  <si>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</si>
  <si>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</si>
  <si>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</si>
  <si>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</si>
  <si>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</si>
  <si>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</si>
  <si>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</si>
  <si>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</si>
  <si>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</si>
  <si>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</si>
  <si>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</si>
  <si>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</si>
  <si>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</si>
  <si>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</si>
  <si>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</si>
  <si>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</si>
  <si>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</si>
  <si>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</si>
  <si>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</si>
  <si>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</si>
  <si>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</si>
  <si>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</si>
  <si>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</si>
  <si>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</si>
  <si>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</si>
  <si>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</si>
  <si>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</si>
  <si>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</si>
  <si>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</si>
  <si>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</si>
  <si>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</si>
  <si>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</si>
  <si>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</si>
  <si>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</si>
  <si>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</si>
  <si>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</si>
  <si>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</si>
  <si>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</si>
  <si>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</si>
  <si>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</si>
  <si>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</si>
  <si>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</si>
  <si>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</si>
  <si>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</si>
  <si>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</si>
  <si>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</si>
  <si>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</si>
  <si>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</si>
  <si>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</si>
  <si>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</si>
  <si>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</si>
  <si>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</si>
  <si>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</si>
  <si>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</si>
  <si>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</si>
  <si>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</si>
  <si>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</si>
  <si>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</si>
  <si>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</si>
  <si>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</si>
  <si>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</si>
  <si>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</si>
  <si>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</si>
  <si>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</si>
  <si>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</si>
  <si>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</si>
  <si>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</si>
  <si>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</si>
  <si>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</si>
  <si>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</si>
  <si>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</si>
  <si>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</si>
  <si>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</si>
  <si>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</si>
  <si>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</si>
  <si>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</si>
  <si>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</si>
  <si>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</si>
  <si>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</si>
  <si>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</si>
  <si>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</si>
  <si>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</si>
  <si>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</si>
  <si>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</si>
  <si>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</si>
  <si>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</si>
  <si>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</si>
  <si>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</si>
  <si>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</si>
  <si>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</si>
  <si>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</si>
  <si>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</si>
  <si>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</si>
  <si>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</si>
  <si>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</si>
  <si>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</si>
  <si>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</si>
  <si>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</si>
  <si>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</si>
  <si>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</si>
  <si>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</si>
  <si>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</si>
  <si>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</si>
  <si>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</si>
  <si>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</si>
  <si>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</si>
  <si>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</si>
  <si>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</si>
  <si>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</si>
  <si>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</si>
  <si>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</si>
  <si>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</si>
  <si>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</si>
  <si>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</si>
  <si>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</si>
  <si>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</si>
  <si>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</si>
  <si>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</si>
  <si>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</si>
  <si>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</si>
  <si>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</si>
  <si>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</si>
  <si>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</si>
  <si>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</si>
  <si>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</si>
  <si>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</si>
  <si>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</si>
  <si>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</si>
  <si>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</si>
  <si>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</si>
  <si>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</si>
  <si>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</si>
  <si>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</si>
  <si>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</si>
  <si>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</si>
  <si>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</si>
  <si>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</si>
  <si>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</si>
  <si>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</si>
  <si>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</si>
  <si>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</si>
  <si>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</si>
  <si>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</si>
  <si>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</si>
  <si>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</si>
  <si>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</si>
  <si>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</si>
  <si>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</si>
  <si>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</si>
  <si>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</si>
  <si>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</si>
  <si>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</si>
  <si>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</si>
  <si>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</si>
  <si>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</si>
  <si>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</si>
  <si>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</si>
  <si>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</si>
  <si>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</si>
  <si>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</si>
  <si>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</si>
  <si>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</si>
  <si>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</si>
  <si>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</si>
  <si>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</si>
  <si>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</si>
  <si>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</si>
  <si>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</si>
  <si>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</si>
  <si>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</si>
  <si>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</si>
  <si>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</si>
  <si>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</si>
  <si>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</si>
  <si>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</si>
  <si>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</si>
  <si>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</si>
  <si>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</si>
  <si>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</si>
  <si>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</si>
  <si>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</si>
  <si>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</si>
  <si>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</si>
  <si>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</si>
  <si>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</si>
  <si>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</si>
  <si>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</si>
  <si>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</si>
  <si>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</si>
  <si>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</si>
  <si>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</si>
  <si>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</si>
  <si>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</si>
  <si>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</si>
  <si>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</si>
  <si>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</si>
  <si>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</si>
  <si>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</si>
  <si>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</si>
  <si>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</si>
  <si>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</si>
  <si>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</si>
  <si>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</si>
  <si>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</si>
  <si>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</si>
  <si>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</si>
  <si>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</si>
  <si>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</si>
  <si>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</si>
  <si>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</si>
  <si>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</si>
  <si>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</si>
  <si>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</si>
  <si>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</si>
  <si>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</si>
  <si>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</si>
  <si>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</si>
  <si>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</si>
  <si>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</si>
  <si>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</si>
  <si>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</si>
  <si>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</si>
  <si>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</si>
  <si>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</si>
  <si>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</si>
  <si>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</si>
  <si>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</si>
  <si>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</si>
  <si>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</si>
  <si>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</si>
  <si>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</si>
  <si>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</si>
  <si>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</si>
  <si>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</si>
  <si>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</si>
  <si>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</si>
  <si>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</si>
  <si>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</si>
  <si>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</si>
  <si>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</si>
  <si>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</si>
  <si>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</si>
  <si>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</si>
  <si>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</si>
  <si>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</si>
  <si>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</si>
  <si>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</si>
  <si>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</si>
  <si>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</si>
  <si>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</si>
  <si>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</si>
  <si>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</si>
  <si>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</si>
  <si>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</si>
  <si>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</si>
  <si>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</si>
  <si>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</si>
  <si>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</si>
  <si>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</si>
  <si>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</si>
  <si>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</si>
  <si>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</si>
  <si>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</si>
  <si>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</si>
  <si>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</si>
  <si>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</si>
  <si>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</si>
  <si>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</si>
  <si>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</si>
  <si>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</si>
  <si>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</si>
  <si>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</si>
  <si>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</si>
  <si>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</si>
  <si>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</si>
  <si>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</si>
  <si>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</si>
  <si>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</si>
  <si>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</si>
  <si>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</si>
  <si>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</si>
  <si>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</si>
  <si>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</si>
  <si>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</si>
  <si>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</si>
  <si>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</si>
  <si>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</si>
  <si>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</si>
  <si>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</si>
  <si>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</si>
  <si>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</si>
  <si>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</si>
  <si>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</si>
  <si>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</si>
  <si>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</si>
  <si>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</si>
  <si>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</si>
  <si>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</si>
  <si>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</si>
  <si>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</si>
  <si>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</si>
  <si>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</si>
  <si>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</si>
  <si>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</si>
  <si>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</si>
  <si>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</si>
  <si>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</si>
  <si>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</si>
  <si>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</si>
  <si>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</si>
  <si>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</si>
  <si>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</si>
  <si>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</si>
  <si>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</si>
  <si>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</si>
  <si>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</si>
  <si>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</si>
  <si>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</si>
  <si>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</si>
  <si>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</si>
  <si>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</si>
  <si>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</si>
  <si>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</si>
  <si>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</si>
  <si>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</si>
  <si>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</si>
  <si>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</si>
  <si>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</si>
  <si>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</si>
  <si>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</si>
  <si>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</si>
  <si>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</si>
  <si>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</si>
  <si>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</si>
  <si>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</si>
  <si>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</si>
  <si>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</si>
  <si>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</si>
  <si>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</si>
  <si>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</si>
  <si>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</si>
  <si>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</si>
  <si>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</si>
  <si>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</si>
  <si>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</si>
  <si>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</si>
  <si>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</si>
  <si>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</si>
  <si>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</si>
  <si>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</si>
  <si>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</si>
  <si>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</si>
  <si>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</si>
  <si>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</si>
  <si>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</si>
  <si>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</si>
  <si>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</si>
  <si>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</si>
  <si>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</si>
  <si>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</si>
  <si>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</si>
  <si>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</si>
  <si>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</si>
  <si>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</si>
  <si>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</si>
  <si>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</si>
  <si>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</si>
  <si>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</si>
  <si>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</si>
  <si>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</si>
  <si>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</si>
  <si>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</si>
  <si>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</si>
  <si>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</si>
  <si>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</si>
  <si>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</si>
  <si>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</si>
  <si>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</si>
  <si>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</si>
  <si>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</si>
  <si>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</si>
  <si>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</si>
  <si>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</si>
  <si>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</si>
  <si>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</si>
  <si>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</si>
  <si>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</si>
  <si>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</si>
  <si>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</si>
  <si>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</si>
  <si>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</si>
  <si>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</si>
  <si>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</si>
  <si>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</si>
  <si>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</si>
  <si>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</si>
  <si>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</si>
  <si>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</si>
  <si>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</si>
  <si>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</si>
  <si>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</si>
  <si>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</si>
  <si>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</si>
  <si>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</si>
  <si>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</si>
  <si>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</si>
  <si>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</si>
  <si>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</si>
  <si>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</si>
  <si>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</si>
  <si>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</si>
  <si>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</si>
  <si>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</si>
  <si>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</si>
  <si>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</si>
  <si>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</si>
  <si>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</si>
  <si>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</si>
  <si>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</si>
  <si>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</si>
  <si>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</si>
  <si>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</si>
  <si>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</si>
  <si>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</si>
  <si>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</si>
  <si>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</si>
  <si>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</si>
  <si>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</si>
  <si>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</si>
  <si>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</si>
  <si>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</si>
  <si>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</si>
  <si>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</si>
  <si>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</si>
  <si>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</si>
  <si>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</si>
  <si>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</si>
  <si>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</si>
  <si>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</si>
  <si>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</si>
  <si>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</si>
  <si>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</si>
  <si>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</si>
  <si>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</si>
  <si>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</si>
  <si>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</si>
  <si>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</si>
  <si>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</si>
  <si>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</si>
  <si>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</si>
  <si>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</si>
  <si>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</si>
  <si>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</si>
  <si>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</si>
  <si>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</si>
  <si>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</si>
  <si>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</si>
  <si>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</si>
  <si>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</si>
  <si>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</si>
  <si>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</si>
  <si>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</si>
  <si>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</si>
  <si>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</si>
  <si>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</si>
  <si>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</si>
  <si>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</si>
  <si>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</si>
  <si>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</si>
  <si>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</si>
  <si>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</si>
  <si>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</si>
  <si>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</si>
  <si>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</si>
  <si>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</si>
  <si>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</si>
  <si>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</si>
  <si>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</si>
  <si>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</si>
  <si>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</si>
  <si>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</si>
  <si>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</si>
  <si>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</si>
  <si>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</si>
  <si>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</si>
  <si>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</si>
  <si>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</si>
  <si>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</si>
  <si>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</si>
  <si>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</si>
  <si>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</si>
  <si>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</si>
  <si>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</si>
  <si>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</si>
  <si>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</si>
  <si>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</si>
  <si>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</si>
  <si>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</si>
  <si>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</si>
  <si>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</si>
  <si>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</si>
  <si>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</si>
  <si>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</si>
  <si>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</si>
  <si>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</si>
  <si>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</si>
  <si>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</si>
  <si>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</si>
  <si>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</si>
  <si>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</si>
  <si>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</si>
  <si>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</si>
  <si>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</si>
  <si>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</si>
  <si>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</si>
  <si>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</si>
  <si>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</si>
  <si>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</si>
  <si>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</si>
  <si>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</si>
  <si>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</si>
  <si>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</si>
  <si>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</si>
  <si>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</si>
  <si>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</si>
  <si>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</si>
  <si>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</si>
  <si>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</si>
  <si>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</si>
  <si>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</si>
  <si>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</si>
  <si>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</si>
  <si>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</si>
  <si>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</si>
  <si>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</si>
  <si>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</si>
  <si>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</si>
  <si>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</si>
  <si>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</si>
  <si>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</si>
  <si>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</si>
  <si>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</si>
  <si>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</si>
  <si>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</si>
  <si>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</si>
  <si>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</si>
  <si>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</si>
  <si>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</si>
  <si>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</si>
  <si>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</si>
  <si>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</si>
  <si>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</si>
  <si>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</si>
  <si>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</si>
  <si>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</si>
  <si>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</si>
  <si>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</si>
  <si>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</si>
  <si>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</si>
  <si>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</si>
  <si>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</si>
  <si>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</si>
  <si>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</si>
  <si>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</si>
  <si>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</si>
  <si>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</si>
  <si>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</si>
  <si>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</si>
  <si>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</si>
  <si>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</si>
  <si>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</si>
  <si>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</si>
  <si>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</si>
  <si>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</si>
  <si>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</si>
  <si>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</si>
  <si>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</si>
  <si>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</si>
  <si>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</si>
  <si>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</si>
  <si>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</si>
  <si>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</si>
  <si>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</si>
  <si>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</si>
  <si>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</si>
  <si>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</si>
  <si>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</si>
  <si>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</si>
  <si>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</si>
  <si>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</si>
  <si>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</si>
  <si>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</si>
  <si>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</si>
  <si>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</si>
  <si>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</si>
  <si>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</si>
  <si>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</si>
  <si>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</si>
  <si>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</si>
  <si>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</si>
  <si>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</si>
  <si>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</si>
  <si>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</si>
  <si>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</si>
  <si>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</si>
  <si>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</si>
  <si>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</si>
  <si>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</si>
  <si>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</si>
  <si>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</si>
  <si>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</si>
  <si>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</si>
  <si>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</si>
  <si>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</si>
  <si>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</si>
  <si>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</si>
  <si>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</si>
  <si>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</si>
  <si>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</si>
  <si>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</si>
  <si>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</si>
  <si>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</si>
  <si>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</si>
  <si>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</si>
  <si>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</si>
  <si>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</si>
  <si>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</si>
  <si>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</si>
  <si>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</si>
  <si>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</si>
  <si>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</si>
  <si>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</si>
  <si>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</si>
  <si>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</si>
  <si>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</si>
  <si>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</si>
  <si>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</si>
  <si>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</si>
  <si>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</si>
  <si>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</si>
  <si>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</si>
  <si>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</si>
  <si>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</si>
  <si>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</si>
  <si>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</si>
  <si>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</si>
  <si>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</si>
  <si>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</si>
  <si>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</si>
  <si>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</si>
  <si>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</si>
  <si>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</si>
  <si>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</si>
  <si>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</si>
  <si>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</si>
  <si>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</si>
  <si>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</si>
  <si>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</si>
  <si>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</si>
  <si>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</si>
  <si>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</si>
  <si>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</si>
  <si>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</si>
  <si>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</si>
  <si>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</si>
  <si>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</si>
  <si>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</si>
  <si>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</si>
  <si>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</si>
  <si>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</si>
  <si>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</si>
  <si>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</si>
  <si>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</si>
  <si>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</si>
  <si>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</si>
  <si>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</si>
  <si>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</si>
  <si>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</si>
  <si>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</si>
  <si>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</si>
  <si>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</si>
  <si>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</si>
  <si>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</si>
  <si>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</si>
  <si>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</si>
  <si>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</si>
  <si>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</si>
  <si>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</si>
  <si>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</si>
  <si>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</si>
  <si>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</si>
  <si>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</si>
  <si>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</si>
  <si>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</si>
  <si>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</si>
  <si>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</si>
  <si>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</si>
  <si>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</si>
  <si>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</si>
  <si>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</si>
  <si>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</si>
  <si>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</si>
  <si>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</si>
  <si>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</si>
  <si>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</si>
  <si>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</si>
  <si>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</si>
  <si>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</si>
  <si>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</si>
  <si>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</si>
  <si>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</si>
  <si>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</si>
  <si>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</si>
  <si>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</si>
  <si>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</si>
  <si>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</si>
  <si>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</si>
  <si>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</si>
  <si>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</si>
  <si>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</si>
  <si>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</si>
  <si>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</si>
  <si>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</si>
  <si>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</si>
  <si>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</si>
  <si>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</si>
  <si>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</si>
  <si>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</si>
  <si>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</si>
  <si>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</si>
  <si>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</si>
  <si>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</si>
  <si>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</si>
  <si>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</si>
  <si>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</si>
  <si>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</si>
  <si>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</si>
  <si>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</si>
  <si>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</si>
  <si>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</si>
  <si>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</si>
  <si>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</si>
  <si>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</si>
  <si>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</si>
  <si>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</si>
  <si>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</si>
  <si>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</si>
  <si>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</si>
  <si>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</si>
  <si>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</si>
  <si>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</si>
  <si>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</si>
  <si>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</si>
  <si>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</si>
  <si>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</si>
  <si>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</si>
  <si>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</si>
  <si>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</si>
  <si>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</si>
  <si>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</si>
  <si>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</si>
  <si>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</si>
  <si>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</si>
  <si>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</si>
  <si>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</si>
  <si>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</si>
  <si>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</si>
  <si>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</si>
  <si>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</si>
  <si>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</si>
  <si>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</si>
  <si>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</si>
  <si>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</si>
  <si>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</si>
  <si>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</si>
  <si>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</si>
  <si>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</si>
  <si>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</si>
  <si>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</si>
  <si>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</si>
  <si>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</si>
  <si>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</si>
  <si>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</si>
  <si>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</si>
  <si>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</si>
  <si>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</si>
  <si>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</si>
  <si>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</si>
  <si>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</si>
  <si>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</si>
  <si>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</si>
  <si>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</si>
  <si>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</si>
  <si>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</si>
  <si>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</si>
  <si>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</si>
  <si>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</si>
  <si>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</si>
  <si>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</si>
  <si>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</si>
  <si>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</si>
  <si>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</si>
  <si>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</si>
  <si>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</si>
  <si>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</si>
  <si>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</si>
  <si>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</si>
  <si>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</si>
  <si>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</si>
  <si>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</si>
  <si>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</si>
  <si>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</si>
  <si>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</si>
  <si>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</si>
  <si>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</si>
  <si>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</si>
  <si>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</si>
  <si>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</si>
  <si>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</si>
  <si>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</si>
  <si>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</si>
  <si>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</si>
  <si>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</si>
  <si>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</si>
  <si>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</si>
  <si>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</si>
  <si>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</si>
  <si>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</si>
  <si>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</si>
  <si>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</si>
  <si>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</si>
  <si>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</si>
  <si>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</si>
  <si>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</si>
  <si>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</si>
  <si>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</si>
  <si>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</si>
  <si>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</si>
  <si>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</si>
  <si>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</si>
  <si>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</si>
  <si>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</si>
  <si>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</si>
  <si>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</si>
  <si>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</si>
  <si>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</si>
  <si>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</si>
  <si>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</si>
  <si>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</si>
  <si>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</si>
  <si>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</si>
  <si>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</si>
  <si>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</si>
  <si>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</si>
  <si>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</si>
  <si>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</si>
  <si>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</si>
  <si>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</si>
  <si>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</si>
  <si>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</si>
  <si>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</si>
  <si>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</si>
  <si>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</si>
  <si>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</si>
  <si>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</si>
  <si>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</si>
  <si>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</si>
  <si>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</si>
  <si>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</si>
  <si>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</si>
  <si>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</si>
  <si>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</si>
  <si>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</si>
  <si>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</si>
  <si>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</si>
  <si>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</si>
  <si>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</si>
  <si>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</si>
  <si>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</si>
  <si>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</si>
  <si>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</si>
  <si>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</si>
  <si>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</si>
  <si>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</si>
  <si>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</si>
  <si>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</si>
  <si>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</si>
  <si>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</si>
  <si>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</si>
  <si>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</si>
  <si>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</si>
  <si>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</si>
  <si>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</si>
  <si>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</si>
  <si>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</si>
  <si>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</si>
  <si>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</si>
  <si>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</si>
  <si>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</si>
  <si>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</si>
  <si>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</si>
  <si>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</si>
  <si>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</si>
  <si>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</si>
  <si>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</si>
  <si>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</si>
  <si>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</si>
  <si>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</si>
  <si>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</si>
  <si>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</si>
  <si>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</si>
  <si>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</si>
  <si>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</si>
  <si>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</si>
  <si>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</si>
  <si>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</si>
  <si>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</si>
  <si>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</si>
  <si>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</si>
  <si>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</si>
  <si>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</si>
  <si>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</si>
  <si>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</si>
  <si>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</si>
  <si>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</si>
  <si>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</si>
  <si>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</si>
  <si>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</si>
  <si>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</si>
  <si>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</si>
  <si>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</si>
  <si>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</si>
  <si>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</si>
  <si>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</si>
  <si>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</si>
  <si>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</si>
  <si>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</si>
  <si>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</si>
  <si>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</si>
  <si>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</si>
  <si>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</si>
  <si>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</si>
  <si>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</si>
  <si>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</si>
  <si>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</si>
  <si>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</si>
  <si>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</si>
  <si>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</si>
  <si>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</si>
  <si>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</si>
  <si>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</si>
  <si>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</si>
  <si>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</si>
  <si>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</si>
  <si>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</si>
  <si>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</si>
  <si>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</si>
  <si>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</si>
  <si>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</si>
  <si>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</si>
  <si>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</si>
  <si>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</si>
  <si>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</si>
  <si>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</si>
  <si>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</si>
  <si>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</si>
  <si>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</si>
  <si>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</si>
  <si>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</si>
  <si>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</si>
  <si>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</si>
  <si>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</si>
  <si>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</si>
  <si>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</si>
  <si>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</si>
  <si>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</si>
  <si>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</si>
  <si>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</si>
  <si>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</si>
  <si>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</si>
  <si>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</si>
  <si>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</si>
  <si>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</si>
  <si>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</si>
  <si>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</si>
  <si>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</si>
  <si>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</si>
  <si>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</si>
  <si>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</si>
  <si>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</si>
  <si>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</si>
  <si>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</si>
  <si>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</si>
  <si>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</si>
  <si>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</si>
  <si>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</si>
  <si>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</si>
  <si>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</si>
  <si>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</si>
  <si>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</si>
  <si>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</si>
  <si>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</si>
  <si>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</si>
  <si>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</si>
  <si>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</si>
  <si>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</si>
  <si>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</si>
  <si>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</si>
  <si>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</si>
  <si>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</si>
  <si>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</si>
  <si>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</si>
  <si>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</si>
  <si>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</si>
  <si>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</si>
  <si>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</si>
  <si>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</si>
  <si>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</si>
  <si>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</si>
  <si>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</si>
  <si>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</si>
  <si>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</si>
  <si>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</si>
  <si>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</si>
  <si>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</si>
  <si>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</si>
  <si>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</si>
  <si>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</si>
  <si>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</si>
  <si>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</si>
  <si>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</si>
  <si>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</si>
  <si>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</si>
  <si>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</si>
  <si>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</si>
  <si>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</si>
  <si>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</si>
  <si>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</si>
  <si>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</si>
  <si>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</si>
  <si>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</si>
  <si>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</si>
  <si>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</si>
  <si>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</si>
  <si>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</si>
  <si>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</si>
  <si>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</si>
  <si>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</si>
  <si>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</si>
  <si>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</si>
  <si>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</si>
  <si>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</si>
  <si>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</si>
  <si>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</si>
  <si>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</si>
  <si>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</si>
  <si>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</si>
  <si>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</si>
  <si>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</si>
  <si>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</si>
  <si>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</si>
  <si>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</si>
  <si>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</si>
  <si>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</si>
  <si>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</si>
  <si>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</si>
  <si>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</si>
  <si>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</si>
  <si>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</si>
  <si>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</si>
  <si>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</si>
  <si>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</si>
  <si>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</si>
  <si>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</si>
  <si>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</si>
  <si>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</si>
  <si>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</si>
  <si>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</si>
  <si>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</si>
  <si>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</si>
  <si>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</si>
  <si>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</si>
  <si>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</si>
  <si>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</si>
  <si>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</si>
  <si>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</si>
  <si>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</si>
  <si>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</si>
  <si>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</si>
  <si>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</si>
  <si>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</si>
  <si>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</si>
  <si>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</si>
  <si>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</si>
  <si>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</si>
  <si>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</si>
  <si>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</si>
  <si>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</si>
  <si>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</si>
  <si>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</si>
  <si>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</si>
  <si>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</si>
  <si>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</si>
  <si>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</si>
  <si>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</si>
  <si>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</si>
  <si>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</si>
  <si>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</si>
  <si>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</si>
  <si>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</si>
  <si>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</si>
  <si>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</si>
  <si>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</si>
  <si>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</si>
  <si>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</si>
  <si>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</si>
  <si>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</si>
  <si>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</si>
  <si>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</si>
  <si>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</si>
  <si>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</si>
  <si>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</si>
  <si>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</si>
  <si>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</si>
  <si>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</si>
  <si>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</si>
  <si>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</si>
  <si>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</si>
  <si>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</si>
  <si>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</si>
  <si>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</si>
  <si>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</si>
  <si>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</si>
  <si>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</si>
  <si>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</si>
  <si>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</si>
  <si>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</si>
  <si>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</si>
  <si>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</si>
  <si>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</si>
  <si>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</si>
  <si>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</si>
  <si>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</si>
  <si>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</si>
  <si>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</si>
  <si>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</si>
  <si>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</si>
  <si>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</si>
  <si>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</si>
  <si>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</si>
  <si>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</si>
  <si>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</si>
  <si>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</si>
  <si>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</si>
  <si>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</si>
  <si>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</si>
  <si>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</si>
  <si>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</si>
  <si>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</si>
  <si>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</si>
  <si>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</si>
  <si>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</si>
  <si>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</si>
  <si>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</si>
  <si>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</si>
  <si>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</si>
  <si>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</si>
  <si>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</si>
  <si>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</si>
  <si>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</si>
  <si>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</si>
  <si>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</si>
  <si>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</si>
  <si>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</si>
  <si>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</si>
  <si>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</si>
  <si>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</si>
  <si>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</si>
  <si>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</si>
  <si>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</si>
  <si>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</si>
  <si>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</si>
  <si>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</si>
  <si>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</si>
  <si>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</si>
  <si>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</si>
  <si>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</si>
  <si>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</si>
  <si>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</si>
  <si>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</si>
  <si>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</si>
  <si>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</si>
  <si>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</si>
  <si>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</si>
  <si>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</si>
  <si>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</si>
  <si>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</si>
  <si>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</si>
  <si>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</si>
  <si>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</si>
  <si>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</si>
  <si>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</si>
  <si>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</si>
  <si>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</si>
  <si>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</si>
  <si>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</si>
  <si>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</si>
  <si>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</si>
  <si>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</si>
  <si>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</si>
  <si>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</si>
  <si>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</si>
  <si>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</si>
  <si>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</si>
  <si>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</si>
  <si>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</si>
  <si>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</si>
  <si>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</si>
  <si>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</si>
  <si>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</si>
  <si>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</si>
  <si>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</si>
  <si>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</si>
  <si>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</si>
  <si>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</si>
  <si>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</si>
  <si>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</si>
  <si>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</si>
  <si>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</si>
  <si>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</si>
  <si>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</si>
  <si>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</si>
  <si>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</si>
  <si>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</si>
  <si>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</si>
  <si>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</si>
  <si>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</si>
  <si>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</si>
  <si>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</si>
  <si>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</si>
  <si>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</si>
  <si>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</si>
  <si>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</si>
  <si>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</si>
  <si>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</si>
  <si>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</si>
  <si>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</si>
  <si>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</si>
  <si>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</si>
  <si>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</si>
  <si>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</si>
  <si>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</si>
  <si>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</si>
  <si>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</si>
  <si>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</si>
  <si>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</si>
  <si>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</si>
  <si>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</si>
  <si>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</si>
  <si>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</si>
  <si>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</si>
  <si>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</si>
  <si>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</si>
  <si>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</si>
  <si>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</si>
  <si>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</si>
  <si>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</si>
  <si>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</si>
  <si>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</si>
  <si>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</si>
  <si>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</si>
  <si>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</si>
  <si>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</si>
  <si>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</si>
  <si>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</si>
  <si>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</si>
  <si>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</si>
  <si>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</si>
  <si>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</si>
  <si>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</si>
  <si>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</si>
  <si>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</si>
  <si>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</si>
  <si>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</si>
  <si>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</si>
  <si>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</si>
  <si>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</si>
  <si>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</si>
  <si>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</si>
  <si>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</si>
  <si>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</si>
  <si>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</si>
  <si>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</si>
  <si>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</si>
  <si>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</si>
  <si>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</si>
  <si>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</si>
  <si>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</si>
  <si>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</si>
  <si>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</si>
  <si>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</si>
  <si>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</si>
  <si>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</si>
  <si>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</si>
  <si>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</si>
  <si>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</si>
  <si>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</si>
  <si>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</si>
  <si>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</si>
  <si>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</si>
  <si>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</si>
  <si>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</si>
  <si>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</si>
  <si>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</si>
  <si>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</si>
  <si>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</si>
  <si>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</si>
  <si>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</si>
  <si>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</si>
  <si>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</si>
  <si>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</si>
  <si>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</si>
  <si>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</si>
  <si>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</si>
  <si>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</si>
  <si>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</si>
  <si>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</si>
  <si>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</si>
  <si>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</si>
  <si>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</si>
  <si>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</si>
  <si>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</si>
  <si>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</si>
  <si>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</si>
  <si>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</si>
  <si>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</si>
  <si>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</si>
  <si>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</si>
  <si>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</si>
  <si>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</si>
  <si>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</si>
  <si>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</si>
  <si>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</si>
  <si>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</si>
  <si>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</si>
  <si>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</si>
  <si>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</si>
  <si>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</si>
  <si>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</si>
  <si>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</si>
  <si>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</si>
  <si>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</si>
  <si>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</si>
  <si>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</si>
  <si>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</si>
  <si>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</si>
  <si>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</si>
  <si>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</si>
  <si>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</si>
  <si>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</si>
  <si>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</si>
  <si>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</si>
  <si>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</si>
  <si>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</si>
  <si>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</si>
  <si>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</si>
  <si>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</si>
  <si>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</si>
  <si>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</si>
  <si>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</si>
  <si>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</si>
  <si>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</si>
  <si>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</si>
  <si>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</si>
  <si>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</si>
  <si>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</si>
  <si>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</si>
  <si>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</si>
  <si>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</si>
  <si>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</si>
  <si>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</si>
  <si>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</si>
  <si>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</si>
  <si>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</si>
  <si>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</si>
  <si>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</si>
  <si>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</si>
  <si>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</si>
  <si>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</si>
  <si>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</si>
  <si>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</si>
  <si>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</si>
  <si>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</si>
  <si>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</si>
  <si>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</si>
  <si>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</si>
  <si>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</si>
  <si>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</si>
  <si>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</si>
  <si>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</si>
  <si>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</si>
  <si>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</si>
  <si>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</si>
  <si>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</si>
  <si>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</si>
  <si>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</si>
  <si>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</si>
  <si>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</si>
  <si>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</si>
  <si>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</si>
  <si>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</si>
  <si>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</si>
  <si>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</si>
  <si>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</si>
  <si>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</si>
  <si>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</si>
  <si>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</si>
  <si>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</si>
  <si>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</si>
  <si>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</si>
  <si>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</si>
  <si>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</si>
  <si>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</si>
  <si>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</si>
  <si>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</si>
  <si>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</si>
  <si>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</si>
  <si>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</si>
  <si>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</si>
  <si>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</si>
  <si>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</si>
  <si>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</si>
  <si>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</si>
  <si>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</si>
  <si>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</si>
  <si>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</si>
  <si>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</si>
  <si>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</si>
  <si>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</si>
  <si>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</si>
  <si>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</si>
  <si>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</si>
  <si>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</si>
  <si>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</si>
  <si>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</si>
  <si>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</si>
  <si>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</si>
  <si>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</si>
  <si>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</si>
  <si>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</si>
  <si>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</si>
  <si>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</si>
  <si>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</si>
  <si>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</si>
  <si>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</si>
  <si>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</si>
  <si>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</si>
  <si>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</si>
  <si>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</si>
  <si>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</si>
  <si>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</si>
  <si>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</si>
  <si>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</si>
  <si>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</si>
  <si>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</si>
  <si>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</si>
  <si>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</si>
  <si>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</si>
  <si>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</si>
  <si>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</si>
  <si>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</si>
  <si>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</si>
  <si>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</si>
  <si>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</si>
  <si>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</si>
  <si>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</si>
  <si>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</si>
  <si>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</si>
  <si>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</si>
  <si>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</si>
  <si>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</si>
  <si>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</si>
  <si>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</si>
  <si>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</si>
  <si>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</si>
  <si>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</si>
  <si>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</si>
  <si>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</si>
  <si>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</si>
  <si>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</si>
  <si>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</si>
  <si>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</si>
  <si>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</si>
  <si>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</si>
  <si>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</si>
  <si>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</si>
  <si>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</si>
  <si>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</si>
  <si>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</si>
  <si>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</si>
  <si>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</si>
  <si>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</si>
  <si>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</si>
  <si>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</si>
  <si>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</si>
  <si>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</si>
  <si>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</si>
  <si>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</si>
  <si>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</si>
  <si>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</si>
  <si>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</si>
  <si>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</si>
  <si>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</si>
  <si>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</si>
  <si>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</si>
  <si>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</si>
  <si>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</si>
  <si>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</si>
  <si>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</si>
  <si>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</si>
  <si>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</si>
  <si>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</si>
  <si>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</si>
  <si>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</si>
  <si>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</si>
  <si>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</si>
  <si>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</si>
  <si>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</si>
  <si>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</si>
  <si>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</si>
  <si>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</si>
  <si>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</si>
  <si>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</si>
  <si>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</si>
  <si>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</si>
  <si>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</si>
  <si>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</si>
  <si>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</si>
  <si>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</si>
  <si>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</si>
  <si>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</si>
  <si>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</si>
  <si>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</si>
  <si>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</si>
  <si>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</si>
  <si>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</si>
  <si>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</si>
  <si>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</si>
  <si>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</si>
  <si>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</si>
  <si>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</si>
  <si>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</si>
  <si>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</si>
  <si>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</si>
  <si>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</si>
  <si>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</si>
  <si>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</si>
  <si>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</si>
  <si>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</si>
  <si>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</si>
  <si>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</si>
  <si>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</si>
  <si>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</si>
  <si>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</si>
  <si>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</si>
  <si>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</si>
  <si>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</si>
  <si>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</si>
  <si>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</si>
  <si>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</si>
  <si>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</si>
  <si>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</si>
  <si>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</si>
  <si>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</si>
  <si>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</si>
  <si>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</si>
  <si>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</si>
  <si>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</si>
  <si>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</si>
  <si>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</si>
  <si>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</si>
  <si>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</si>
  <si>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</si>
  <si>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</si>
  <si>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</si>
  <si>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</si>
  <si>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</si>
  <si>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</si>
  <si>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</si>
  <si>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</si>
  <si>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</si>
  <si>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</si>
  <si>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</si>
  <si>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</si>
  <si>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</si>
  <si>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</si>
  <si>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</si>
  <si>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</si>
  <si>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</si>
  <si>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</si>
  <si>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</si>
  <si>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</si>
  <si>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</si>
  <si>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</si>
  <si>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</si>
  <si>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</si>
  <si>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</si>
  <si>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</si>
  <si>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</si>
  <si>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</si>
  <si>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</si>
  <si>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</si>
  <si>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</si>
  <si>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</si>
  <si>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</si>
  <si>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</si>
  <si>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</si>
  <si>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</si>
  <si>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</si>
  <si>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</si>
  <si>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</si>
  <si>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</si>
  <si>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</si>
  <si>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</si>
  <si>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</si>
  <si>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</si>
  <si>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</si>
  <si>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</si>
  <si>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</si>
  <si>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</si>
  <si>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</si>
  <si>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</si>
  <si>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</si>
  <si>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</si>
  <si>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</si>
  <si>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</si>
  <si>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</si>
  <si>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</si>
  <si>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</si>
  <si>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</si>
  <si>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</si>
  <si>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</si>
  <si>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</si>
  <si>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</si>
  <si>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</si>
  <si>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</si>
  <si>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</si>
  <si>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</si>
  <si>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</si>
  <si>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</si>
  <si>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</si>
  <si>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</si>
  <si>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</si>
  <si>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</si>
  <si>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</si>
  <si>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</si>
  <si>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</si>
  <si>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</si>
  <si>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</si>
  <si>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</si>
  <si>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</si>
  <si>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</si>
  <si>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</si>
  <si>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</si>
  <si>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</si>
  <si>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</si>
  <si>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</si>
  <si>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</si>
  <si>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</si>
  <si>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</si>
  <si>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</si>
  <si>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</si>
  <si>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</si>
  <si>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</si>
  <si>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</si>
  <si>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</si>
  <si>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</si>
  <si>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</si>
  <si>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</si>
  <si>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</si>
  <si>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</si>
  <si>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</si>
  <si>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</si>
  <si>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</si>
  <si>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</si>
  <si>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</si>
  <si>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</si>
  <si>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</si>
  <si>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</si>
  <si>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</si>
  <si>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</si>
  <si>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</si>
  <si>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</si>
  <si>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</si>
  <si>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</si>
  <si>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</si>
  <si>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</si>
  <si>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</si>
  <si>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</si>
  <si>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</si>
  <si>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</si>
  <si>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</si>
  <si>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</si>
  <si>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</si>
  <si>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</si>
  <si>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</si>
  <si>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</si>
  <si>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</si>
  <si>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</si>
  <si>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</si>
  <si>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</si>
  <si>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</si>
  <si>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</si>
  <si>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</si>
  <si>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</si>
  <si>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</si>
  <si>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</si>
  <si>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</si>
  <si>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</si>
  <si>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</si>
  <si>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</si>
  <si>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</si>
  <si>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</si>
  <si>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</si>
  <si>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</si>
  <si>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</si>
  <si>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</si>
  <si>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</si>
  <si>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</si>
  <si>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</si>
  <si>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</si>
  <si>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</si>
  <si>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</si>
  <si>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</si>
  <si>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</si>
  <si>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</si>
  <si>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</si>
  <si>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</si>
  <si>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</si>
  <si>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</si>
  <si>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</si>
  <si>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</si>
  <si>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</si>
  <si>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</si>
  <si>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</si>
  <si>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</si>
  <si>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</si>
  <si>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</si>
  <si>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</si>
  <si>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</si>
  <si>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</si>
  <si>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</si>
  <si>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</si>
  <si>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</si>
  <si>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</si>
  <si>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</si>
  <si>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</si>
  <si>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</si>
  <si>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</si>
  <si>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</si>
  <si>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</si>
  <si>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</si>
  <si>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</si>
  <si>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</si>
  <si>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</si>
  <si>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</si>
  <si>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</si>
  <si>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</si>
  <si>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</si>
  <si>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</si>
  <si>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</si>
  <si>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</si>
  <si>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</si>
  <si>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</si>
  <si>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</si>
  <si>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</si>
  <si>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</si>
  <si>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</si>
  <si>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</si>
  <si>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</si>
  <si>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</si>
  <si>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</si>
  <si>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</si>
  <si>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</si>
  <si>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</si>
  <si>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</si>
  <si>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</si>
  <si>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</si>
  <si>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</si>
  <si>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</si>
  <si>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</si>
  <si>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</si>
  <si>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</si>
  <si>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</si>
  <si>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</si>
  <si>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</si>
  <si>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</si>
  <si>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</si>
  <si>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</si>
  <si>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</si>
  <si>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</si>
  <si>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</si>
  <si>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</si>
  <si>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</si>
  <si>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</si>
  <si>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</si>
  <si>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</si>
  <si>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</si>
  <si>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</si>
  <si>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</si>
  <si>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</si>
  <si>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</si>
  <si>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</si>
  <si>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</si>
  <si>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</si>
  <si>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</si>
  <si>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</si>
  <si>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</si>
  <si>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</si>
  <si>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</si>
  <si>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</si>
  <si>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</si>
  <si>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</si>
  <si>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</si>
  <si>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</si>
  <si>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</si>
  <si>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</si>
  <si>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</si>
  <si>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</si>
  <si>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</si>
  <si>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</si>
  <si>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</si>
  <si>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</si>
  <si>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</si>
  <si>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</si>
  <si>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</si>
  <si>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</si>
  <si>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</si>
  <si>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</si>
  <si>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</si>
  <si>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</si>
  <si>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</si>
  <si>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</si>
  <si>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</si>
  <si>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</si>
  <si>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</si>
  <si>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</si>
  <si>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</si>
  <si>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</si>
  <si>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</si>
  <si>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</si>
  <si>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</si>
  <si>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</si>
  <si>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</si>
  <si>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</si>
  <si>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</si>
  <si>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</si>
  <si>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</si>
  <si>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</si>
  <si>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</si>
  <si>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</si>
  <si>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</si>
  <si>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</si>
  <si>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</si>
  <si>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</si>
  <si>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</si>
  <si>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</si>
  <si>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</si>
  <si>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</si>
  <si>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</si>
  <si>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</si>
  <si>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</si>
  <si>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</si>
  <si>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</si>
  <si>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</si>
  <si>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</si>
  <si>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</si>
  <si>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</si>
  <si>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</si>
  <si>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</si>
  <si>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</si>
  <si>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</si>
  <si>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</si>
  <si>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</si>
  <si>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</si>
  <si>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</si>
  <si>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</si>
  <si>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</si>
  <si>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</si>
  <si>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</si>
  <si>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</si>
  <si>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</si>
  <si>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</si>
  <si>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</si>
  <si>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</si>
  <si>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</si>
  <si>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</si>
  <si>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</si>
  <si>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</si>
  <si>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</si>
  <si>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</si>
  <si>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</si>
  <si>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</si>
  <si>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</si>
  <si>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</si>
  <si>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</si>
  <si>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</si>
  <si>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</si>
  <si>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</si>
  <si>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</si>
  <si>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</si>
  <si>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</si>
  <si>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</si>
  <si>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</si>
  <si>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</si>
  <si>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</si>
  <si>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</si>
  <si>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</si>
  <si>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</si>
  <si>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</si>
  <si>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</si>
  <si>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</si>
  <si>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</si>
  <si>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</si>
  <si>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</si>
  <si>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</si>
  <si>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</si>
  <si>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</si>
  <si>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</si>
  <si>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</si>
  <si>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</si>
  <si>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</si>
  <si>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</si>
  <si>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</si>
  <si>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</si>
  <si>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</si>
  <si>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</si>
  <si>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</si>
  <si>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</si>
  <si>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</si>
  <si>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</si>
  <si>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</si>
  <si>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</si>
  <si>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</si>
  <si>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</si>
  <si>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</si>
  <si>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</si>
  <si>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</si>
  <si>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</si>
  <si>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</si>
  <si>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</si>
  <si>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</si>
  <si>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</si>
  <si>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</si>
  <si>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</si>
  <si>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</si>
  <si>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</si>
  <si>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</si>
  <si>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</si>
  <si>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</si>
  <si>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</si>
  <si>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</si>
  <si>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</si>
  <si>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</si>
  <si>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</si>
  <si>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</si>
  <si>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</si>
  <si>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</si>
  <si>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</si>
  <si>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</si>
  <si>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</si>
  <si>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</si>
  <si>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</si>
  <si>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</si>
  <si>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</si>
  <si>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</si>
  <si>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</si>
  <si>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</si>
  <si>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</si>
  <si>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</si>
  <si>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</si>
  <si>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</si>
  <si>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</si>
  <si>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</si>
  <si>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</si>
  <si>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</si>
  <si>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</si>
  <si>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</si>
  <si>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</si>
  <si>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</si>
  <si>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</si>
  <si>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</si>
  <si>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</si>
  <si>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</si>
  <si>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</si>
  <si>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</si>
  <si>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</si>
  <si>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</si>
  <si>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</si>
  <si>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</si>
  <si>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</si>
  <si>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</si>
  <si>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</si>
  <si>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</si>
  <si>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</si>
  <si>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</si>
  <si>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</si>
  <si>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</si>
  <si>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</si>
  <si>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</si>
  <si>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</si>
  <si>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</si>
  <si>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</si>
  <si>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</si>
  <si>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</si>
  <si>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</si>
  <si>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</si>
  <si>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</si>
  <si>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</si>
  <si>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</si>
  <si>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</si>
  <si>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</si>
  <si>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</si>
  <si>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</si>
  <si>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</si>
  <si>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</si>
  <si>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</si>
  <si>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</si>
  <si>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</si>
  <si>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</si>
  <si>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</si>
  <si>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</si>
  <si>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</si>
  <si>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</si>
  <si>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</si>
  <si>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</si>
  <si>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</si>
  <si>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</si>
  <si>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</si>
  <si>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</si>
  <si>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</si>
  <si>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</si>
  <si>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</si>
  <si>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</si>
  <si>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</si>
  <si>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</si>
  <si>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</si>
  <si>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</si>
  <si>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</si>
  <si>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</si>
  <si>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</si>
  <si>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</si>
  <si>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</si>
  <si>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</si>
  <si>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</si>
  <si>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</si>
  <si>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</si>
  <si>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</si>
  <si>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</si>
  <si>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</si>
  <si>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</si>
  <si>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</si>
  <si>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</si>
  <si>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</si>
  <si>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</si>
  <si>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</si>
  <si>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</si>
  <si>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</si>
  <si>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</si>
  <si>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</si>
  <si>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</si>
  <si>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</si>
  <si>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</si>
  <si>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</si>
  <si>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</si>
  <si>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</si>
  <si>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</si>
  <si>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</si>
  <si>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</si>
  <si>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</si>
  <si>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</si>
  <si>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</si>
  <si>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</si>
  <si>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</si>
  <si>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</si>
  <si>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</si>
  <si>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</si>
  <si>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</si>
  <si>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</si>
  <si>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</si>
  <si>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</si>
  <si>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</si>
  <si>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</si>
  <si>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</si>
  <si>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</si>
  <si>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</si>
  <si>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</si>
  <si>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</si>
  <si>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</si>
  <si>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</si>
  <si>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</si>
  <si>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</si>
  <si>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</si>
  <si>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</si>
  <si>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</si>
  <si>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</si>
  <si>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</si>
  <si>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</si>
  <si>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</si>
  <si>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</si>
  <si>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</si>
  <si>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</si>
  <si>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</si>
  <si>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</si>
  <si>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</si>
  <si>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</si>
  <si>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</si>
  <si>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</si>
  <si>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</si>
  <si>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</si>
  <si>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</si>
  <si>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</si>
  <si>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</si>
  <si>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</si>
  <si>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</si>
  <si>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</si>
  <si>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</si>
  <si>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</si>
  <si>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</si>
  <si>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</si>
  <si>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</si>
  <si>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</si>
  <si>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</si>
  <si>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</si>
  <si>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</si>
  <si>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</si>
  <si>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</si>
  <si>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</si>
  <si>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</si>
  <si>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</si>
  <si>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</si>
  <si>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</si>
  <si>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</si>
  <si>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</si>
  <si>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</si>
  <si>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</si>
  <si>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</si>
  <si>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</si>
  <si>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</si>
  <si>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</si>
  <si>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</si>
  <si>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</si>
  <si>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</si>
  <si>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</si>
  <si>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</si>
  <si>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</si>
  <si>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</si>
  <si>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</si>
  <si>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</si>
  <si>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</si>
  <si>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</si>
  <si>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</si>
  <si>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</si>
  <si>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</si>
  <si>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</si>
  <si>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</si>
  <si>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</si>
  <si>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</si>
  <si>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</si>
  <si>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</si>
  <si>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</si>
  <si>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</si>
  <si>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</si>
  <si>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</si>
  <si>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</si>
  <si>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</si>
  <si>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</si>
  <si>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</si>
  <si>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</si>
  <si>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</si>
  <si>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</si>
  <si>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</si>
  <si>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</si>
  <si>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</si>
  <si>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</si>
  <si>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</si>
  <si>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</si>
  <si>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</si>
  <si>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</si>
  <si>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</si>
  <si>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</si>
  <si>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</si>
  <si>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</si>
  <si>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</si>
  <si>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</si>
  <si>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</si>
  <si>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</si>
  <si>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</si>
  <si>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</si>
  <si>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</si>
  <si>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</si>
  <si>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</si>
  <si>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</si>
  <si>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</si>
  <si>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</si>
  <si>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</si>
  <si>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</si>
  <si>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</si>
  <si>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</si>
  <si>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</si>
  <si>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</si>
  <si>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</si>
  <si>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</si>
  <si>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</si>
  <si>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</si>
  <si>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</si>
  <si>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</si>
  <si>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</si>
  <si>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</si>
  <si>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</si>
  <si>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</si>
  <si>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</si>
  <si>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</si>
  <si>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</si>
  <si>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</si>
  <si>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</si>
  <si>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</si>
  <si>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</si>
  <si>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</si>
  <si>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</si>
  <si>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</si>
  <si>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</si>
  <si>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</si>
  <si>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</si>
  <si>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</si>
  <si>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</si>
  <si>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</si>
  <si>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</si>
  <si>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</si>
  <si>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</si>
  <si>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</si>
  <si>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</si>
  <si>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</si>
  <si>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</si>
  <si>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</si>
  <si>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</si>
  <si>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</si>
  <si>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</si>
  <si>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</si>
  <si>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</si>
  <si>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</si>
  <si>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</si>
  <si>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</si>
  <si>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</si>
  <si>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</si>
  <si>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</si>
  <si>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</si>
  <si>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</si>
  <si>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</si>
  <si>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</si>
  <si>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</si>
  <si>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</si>
  <si>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</si>
  <si>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</si>
  <si>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</si>
  <si>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</si>
  <si>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</si>
  <si>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</si>
  <si>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</si>
  <si>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</si>
  <si>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</si>
  <si>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</si>
  <si>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</si>
  <si>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</si>
  <si>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</si>
  <si>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</si>
  <si>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</si>
  <si>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</si>
  <si>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</si>
  <si>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</si>
  <si>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</si>
  <si>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</si>
  <si>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</si>
  <si>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</si>
  <si>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</si>
  <si>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</si>
  <si>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</si>
  <si>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</si>
  <si>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</si>
  <si>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</si>
  <si>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</si>
  <si>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</si>
  <si>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</si>
  <si>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</si>
  <si>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</si>
  <si>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</si>
  <si>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</si>
  <si>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</si>
  <si>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</si>
  <si>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</si>
  <si>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</si>
  <si>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</si>
  <si>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</si>
  <si>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</si>
  <si>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</si>
  <si>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</si>
  <si>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</si>
  <si>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</si>
  <si>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</si>
  <si>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</si>
  <si>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</si>
  <si>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</si>
  <si>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</si>
  <si>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</si>
  <si>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</si>
  <si>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</si>
  <si>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</si>
  <si>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</si>
  <si>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</si>
  <si>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</si>
  <si>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</si>
  <si>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</si>
  <si>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</si>
  <si>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</si>
  <si>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</si>
  <si>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</si>
  <si>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</si>
  <si>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</si>
  <si>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</si>
  <si>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</si>
  <si>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</si>
  <si>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</si>
  <si>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</si>
  <si>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</si>
  <si>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</si>
  <si>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</si>
  <si>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</si>
  <si>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</si>
  <si>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</si>
  <si>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</si>
  <si>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</si>
  <si>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</si>
  <si>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</si>
  <si>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</si>
  <si>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</si>
  <si>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</si>
  <si>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</si>
  <si>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</si>
  <si>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</si>
  <si>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</si>
  <si>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</si>
  <si>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</si>
  <si>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</si>
  <si>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</si>
  <si>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</si>
  <si>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</si>
  <si>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</si>
  <si>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</si>
  <si>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</si>
  <si>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</si>
  <si>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</si>
  <si>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</si>
  <si>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</si>
  <si>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</si>
  <si>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</si>
  <si>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</si>
  <si>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</si>
  <si>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</si>
  <si>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</si>
  <si>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</si>
  <si>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</si>
  <si>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</si>
  <si>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</si>
  <si>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</si>
  <si>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</si>
  <si>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</si>
  <si>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</si>
  <si>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</si>
  <si>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</si>
  <si>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</si>
  <si>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</si>
  <si>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</si>
  <si>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</si>
  <si>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</si>
  <si>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</si>
  <si>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</si>
  <si>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</si>
  <si>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</si>
  <si>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</si>
  <si>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</si>
  <si>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</si>
  <si>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</si>
  <si>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</si>
  <si>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</si>
  <si>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</si>
  <si>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</si>
  <si>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</si>
  <si>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</si>
  <si>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</si>
  <si>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</si>
  <si>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</si>
  <si>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</si>
  <si>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</si>
  <si>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</si>
  <si>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</si>
  <si>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</si>
  <si>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</si>
  <si>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</si>
  <si>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</si>
  <si>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</si>
  <si>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</si>
  <si>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</si>
  <si>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</si>
  <si>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</si>
  <si>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</si>
  <si>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</si>
  <si>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</si>
  <si>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</si>
  <si>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</si>
  <si>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</si>
  <si>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</si>
  <si>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</si>
  <si>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</si>
  <si>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</si>
  <si>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</si>
  <si>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</si>
  <si>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</si>
  <si>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</si>
  <si>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</si>
  <si>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</si>
  <si>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</si>
  <si>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</si>
  <si>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</si>
  <si>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</si>
  <si>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</si>
  <si>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</si>
  <si>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</si>
  <si>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</si>
  <si>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</si>
  <si>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</si>
  <si>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</si>
  <si>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</si>
  <si>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</si>
  <si>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</si>
  <si>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</si>
  <si>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</si>
  <si>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</si>
  <si>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</si>
  <si>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</si>
  <si>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</si>
  <si>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</si>
  <si>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</si>
  <si>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</si>
  <si>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</si>
  <si>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</si>
  <si>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</si>
  <si>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</si>
  <si>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</si>
  <si>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</si>
  <si>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</si>
  <si>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</si>
  <si>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</si>
  <si>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</si>
  <si>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</si>
  <si>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</si>
  <si>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</si>
  <si>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</si>
  <si>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</si>
  <si>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</si>
  <si>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</si>
  <si>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</si>
  <si>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</si>
  <si>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</si>
  <si>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</si>
  <si>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</si>
  <si>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</si>
  <si>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</si>
  <si>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</si>
  <si>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</si>
  <si>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</si>
  <si>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</si>
  <si>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</si>
  <si>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</si>
  <si>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</si>
  <si>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</si>
  <si>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</si>
  <si>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</si>
  <si>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</si>
  <si>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</si>
  <si>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</si>
  <si>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</si>
  <si>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</si>
  <si>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</si>
  <si>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</si>
  <si>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</si>
  <si>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</si>
  <si>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</si>
  <si>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</si>
  <si>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</si>
  <si>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</si>
  <si>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</si>
  <si>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</si>
  <si>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</si>
  <si>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</si>
  <si>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</si>
  <si>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</si>
  <si>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</si>
  <si>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</si>
  <si>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</si>
  <si>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</si>
  <si>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</si>
  <si>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</si>
  <si>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</si>
  <si>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</si>
  <si>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</si>
  <si>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</si>
  <si>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</si>
  <si>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</si>
  <si>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</si>
  <si>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</si>
  <si>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</si>
  <si>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</si>
  <si>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</si>
  <si>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</si>
  <si>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</si>
  <si>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</si>
  <si>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</si>
  <si>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</si>
  <si>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</si>
  <si>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</si>
  <si>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</si>
  <si>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</si>
  <si>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</si>
  <si>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</si>
  <si>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</si>
  <si>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</si>
  <si>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</si>
  <si>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</si>
  <si>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</si>
  <si>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</si>
  <si>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</si>
  <si>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</si>
  <si>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</si>
  <si>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</si>
  <si>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</si>
  <si>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</si>
  <si>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</si>
  <si>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</si>
  <si>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</si>
  <si>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</si>
  <si>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</si>
  <si>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</si>
  <si>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</si>
  <si>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</si>
  <si>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</si>
  <si>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</si>
  <si>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</si>
  <si>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</si>
  <si>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</si>
  <si>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</si>
  <si>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</si>
  <si>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</si>
  <si>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</si>
  <si>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</si>
  <si>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</si>
  <si>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</si>
  <si>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</si>
  <si>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</si>
  <si>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</si>
  <si>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</si>
  <si>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</si>
  <si>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</si>
  <si>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</si>
  <si>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</si>
  <si>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</si>
  <si>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</si>
  <si>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</si>
  <si>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</si>
  <si>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</si>
  <si>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</si>
  <si>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</si>
  <si>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</si>
  <si>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</si>
  <si>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</si>
  <si>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</si>
  <si>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</si>
  <si>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</si>
  <si>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</si>
  <si>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</si>
  <si>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</si>
  <si>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</si>
  <si>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</si>
  <si>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</si>
  <si>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</si>
  <si>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</si>
  <si>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</si>
  <si>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</si>
  <si>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</si>
  <si>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</si>
  <si>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</si>
  <si>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</si>
  <si>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</si>
  <si>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</si>
  <si>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</si>
  <si>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</si>
  <si>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</si>
  <si>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</si>
  <si>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</si>
  <si>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</si>
  <si>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</si>
  <si>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</si>
  <si>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</si>
  <si>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</si>
  <si>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</si>
  <si>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</si>
  <si>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</si>
  <si>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</si>
  <si>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</si>
  <si>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</si>
  <si>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</si>
  <si>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</si>
  <si>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</si>
  <si>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</si>
  <si>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</si>
  <si>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</si>
  <si>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</si>
  <si>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</si>
  <si>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</si>
  <si>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</si>
  <si>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</si>
  <si>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</si>
  <si>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</si>
  <si>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</si>
  <si>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</si>
  <si>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</si>
  <si>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</si>
  <si>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</si>
  <si>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</si>
  <si>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</si>
  <si>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</si>
  <si>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</si>
  <si>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</si>
  <si>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</si>
  <si>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</si>
  <si>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</si>
  <si>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</si>
  <si>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</si>
  <si>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</si>
  <si>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</si>
  <si>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</si>
  <si>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</si>
  <si>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</si>
  <si>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</si>
  <si>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</si>
  <si>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</si>
  <si>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</si>
  <si>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</si>
  <si>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</si>
  <si>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</si>
  <si>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</si>
  <si>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</si>
  <si>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</si>
  <si>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</si>
  <si>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</si>
  <si>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</si>
  <si>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</si>
  <si>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</si>
  <si>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</si>
  <si>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</si>
  <si>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</si>
  <si>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</si>
  <si>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</si>
  <si>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</si>
  <si>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</si>
  <si>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</si>
  <si>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</si>
  <si>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</si>
  <si>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</si>
  <si>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</si>
  <si>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</si>
  <si>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</si>
  <si>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</si>
  <si>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</si>
  <si>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</si>
  <si>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</si>
  <si>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</si>
  <si>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</si>
  <si>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</si>
  <si>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</si>
  <si>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</si>
  <si>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</si>
  <si>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</si>
  <si>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</si>
  <si>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</si>
  <si>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</si>
  <si>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</si>
  <si>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</si>
  <si>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</si>
  <si>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</si>
  <si>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</si>
  <si>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</si>
  <si>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</si>
  <si>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</si>
  <si>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</si>
  <si>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</si>
  <si>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</si>
  <si>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</si>
  <si>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</si>
  <si>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</si>
  <si>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</si>
  <si>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</si>
  <si>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</si>
  <si>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</si>
  <si>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</si>
  <si>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</si>
  <si>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</si>
  <si>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</si>
  <si>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</si>
  <si>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</si>
  <si>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</si>
  <si>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</si>
  <si>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</si>
  <si>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</si>
  <si>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</si>
  <si>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</si>
  <si>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</si>
  <si>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</si>
  <si>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</si>
  <si>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</si>
  <si>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</si>
  <si>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</si>
  <si>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</si>
  <si>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</si>
  <si>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</si>
  <si>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</si>
  <si>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</si>
  <si>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</si>
  <si>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</si>
  <si>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</si>
  <si>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</si>
  <si>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</si>
  <si>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</si>
  <si>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</si>
  <si>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</si>
  <si>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</si>
  <si>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</si>
  <si>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</si>
  <si>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</si>
  <si>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</si>
  <si>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</si>
  <si>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</si>
  <si>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</si>
  <si>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</si>
  <si>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</si>
  <si>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</si>
  <si>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</si>
  <si>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</si>
  <si>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</si>
  <si>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</si>
  <si>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</si>
  <si>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</si>
  <si>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</si>
  <si>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</si>
  <si>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</si>
  <si>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</si>
  <si>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</si>
  <si>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</si>
  <si>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</si>
  <si>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</si>
  <si>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</si>
  <si>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</si>
  <si>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</si>
  <si>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</si>
  <si>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</si>
  <si>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</si>
  <si>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</si>
  <si>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</si>
  <si>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</si>
  <si>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</si>
  <si>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</si>
  <si>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</si>
  <si>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</si>
  <si>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</si>
  <si>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</si>
  <si>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</si>
  <si>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</si>
  <si>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</si>
  <si>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</si>
  <si>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</si>
  <si>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</si>
  <si>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</si>
  <si>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</si>
  <si>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</si>
  <si>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</si>
  <si>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</si>
  <si>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</si>
  <si>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</si>
  <si>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</si>
  <si>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</si>
  <si>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</si>
  <si>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</si>
  <si>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</si>
  <si>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</si>
  <si>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</si>
  <si>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</si>
  <si>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</si>
  <si>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</si>
  <si>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</si>
  <si>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</si>
  <si>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</si>
  <si>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</si>
  <si>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</si>
  <si>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</si>
  <si>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</si>
  <si>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</si>
  <si>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</si>
  <si>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</si>
  <si>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</si>
  <si>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</si>
  <si>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</si>
  <si>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</si>
  <si>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</si>
  <si>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</si>
  <si>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</si>
  <si>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</si>
  <si>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</si>
  <si>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</si>
  <si>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</si>
  <si>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</si>
  <si>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</si>
  <si>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</si>
  <si>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</si>
  <si>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</si>
  <si>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</si>
  <si>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</si>
  <si>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</si>
  <si>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</si>
  <si>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</si>
  <si>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</si>
  <si>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</si>
  <si>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</si>
  <si>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</si>
  <si>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</si>
  <si>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</si>
  <si>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</si>
  <si>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</si>
  <si>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</si>
  <si>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</si>
  <si>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</si>
  <si>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</si>
  <si>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</si>
  <si>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</si>
  <si>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</si>
  <si>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</si>
  <si>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</si>
  <si>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</si>
  <si>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</si>
  <si>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</si>
  <si>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</si>
  <si>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</si>
  <si>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</si>
  <si>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</si>
  <si>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</si>
  <si>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</si>
  <si>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</si>
  <si>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</si>
  <si>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</si>
  <si>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</si>
  <si>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</si>
  <si>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</si>
  <si>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</si>
  <si>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</si>
  <si>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</si>
  <si>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</si>
  <si>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</si>
  <si>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</si>
  <si>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</si>
  <si>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</si>
  <si>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</si>
  <si>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</si>
  <si>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</si>
  <si>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</si>
  <si>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</si>
  <si>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</si>
  <si>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</si>
  <si>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</si>
  <si>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</si>
  <si>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</si>
  <si>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</si>
  <si>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</si>
  <si>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</si>
  <si>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</si>
  <si>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</si>
  <si>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</si>
  <si>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</si>
  <si>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</si>
  <si>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</si>
  <si>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</si>
  <si>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</si>
  <si>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</si>
  <si>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</si>
  <si>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</si>
  <si>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</si>
  <si>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</si>
  <si>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</si>
  <si>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</si>
  <si>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</si>
  <si>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</si>
  <si>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</si>
  <si>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</si>
  <si>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</si>
  <si>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</si>
  <si>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</si>
  <si>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</si>
  <si>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</si>
  <si>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</si>
  <si>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</si>
  <si>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</si>
  <si>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</si>
  <si>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</si>
  <si>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</si>
  <si>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</si>
  <si>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</si>
  <si>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</si>
  <si>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</si>
  <si>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</si>
  <si>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</si>
  <si>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</si>
  <si>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</si>
  <si>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</si>
  <si>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</si>
  <si>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</si>
  <si>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</si>
  <si>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</si>
  <si>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</si>
  <si>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</si>
  <si>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</si>
  <si>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</si>
  <si>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</si>
  <si>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</si>
  <si>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</si>
  <si>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</si>
  <si>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</si>
  <si>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</si>
  <si>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</si>
  <si>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</si>
  <si>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</si>
  <si>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</si>
  <si>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</si>
  <si>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</si>
  <si>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</si>
  <si>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</si>
  <si>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</si>
  <si>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</si>
  <si>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</si>
  <si>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</si>
  <si>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</si>
  <si>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</si>
  <si>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</si>
  <si>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</si>
  <si>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</si>
  <si>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</si>
  <si>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</si>
  <si>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</si>
  <si>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</si>
  <si>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</si>
  <si>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</si>
  <si>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</si>
  <si>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</si>
  <si>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</si>
  <si>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</si>
  <si>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</si>
  <si>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</si>
  <si>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</si>
  <si>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</si>
  <si>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</si>
  <si>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</si>
  <si>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</si>
  <si>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</si>
  <si>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</si>
  <si>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</si>
  <si>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</si>
  <si>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</si>
  <si>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</si>
  <si>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</si>
  <si>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</si>
  <si>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</si>
  <si>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</si>
  <si>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</si>
  <si>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</si>
  <si>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</si>
  <si>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</si>
  <si>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</si>
  <si>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</si>
  <si>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</si>
  <si>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</si>
  <si>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</si>
  <si>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</si>
  <si>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</si>
  <si>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</si>
  <si>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</si>
  <si>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</si>
  <si>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</si>
  <si>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</si>
  <si>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</si>
  <si>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</si>
  <si>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</si>
  <si>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</si>
  <si>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</si>
  <si>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</si>
  <si>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</si>
  <si>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</si>
  <si>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</si>
  <si>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</si>
  <si>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</si>
  <si>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</si>
  <si>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</si>
  <si>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</si>
  <si>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</si>
  <si>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</si>
  <si>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</si>
  <si>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</si>
  <si>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</si>
  <si>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</si>
  <si>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</si>
  <si>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</si>
  <si>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</si>
  <si>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</si>
  <si>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</si>
  <si>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</si>
  <si>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</si>
  <si>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</si>
  <si>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</si>
  <si>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</si>
  <si>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</si>
  <si>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</si>
  <si>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</si>
  <si>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</si>
  <si>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</si>
  <si>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</si>
  <si>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</si>
  <si>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</si>
  <si>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</si>
  <si>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</si>
  <si>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</si>
  <si>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</si>
  <si>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</si>
  <si>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</si>
  <si>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</si>
  <si>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</si>
  <si>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</si>
  <si>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</si>
  <si>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</si>
  <si>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</si>
  <si>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</si>
  <si>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</si>
  <si>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</si>
  <si>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</si>
  <si>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</si>
  <si>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</si>
  <si>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</si>
  <si>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</si>
  <si>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</si>
  <si>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</si>
  <si>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</si>
  <si>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</si>
  <si>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</si>
  <si>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</si>
  <si>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</si>
  <si>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</si>
  <si>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</si>
  <si>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</si>
  <si>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</si>
  <si>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</si>
  <si>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</si>
  <si>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</si>
  <si>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</si>
  <si>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</si>
  <si>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</si>
  <si>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</si>
  <si>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</si>
  <si>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</si>
  <si>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</si>
  <si>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</si>
  <si>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</si>
  <si>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</si>
  <si>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</si>
  <si>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</si>
  <si>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</si>
  <si>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</si>
  <si>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</si>
  <si>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</si>
  <si>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</si>
  <si>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</si>
  <si>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</si>
  <si>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</si>
  <si>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</si>
  <si>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</si>
  <si>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</si>
  <si>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</si>
  <si>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</si>
  <si>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</si>
  <si>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</si>
  <si>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</si>
  <si>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</si>
  <si>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</si>
  <si>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</si>
  <si>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</si>
  <si>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</si>
  <si>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</si>
  <si>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</si>
  <si>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</si>
  <si>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</si>
  <si>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</si>
  <si>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</si>
  <si>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</si>
  <si>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</si>
  <si>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</si>
  <si>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</si>
  <si>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</si>
  <si>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</si>
  <si>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</si>
  <si>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</si>
  <si>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</si>
  <si>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</si>
  <si>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</si>
  <si>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</si>
  <si>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</si>
  <si>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</si>
  <si>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</si>
  <si>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</si>
  <si>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</si>
  <si>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</si>
  <si>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</si>
  <si>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</si>
  <si>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</si>
  <si>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</si>
  <si>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</si>
  <si>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</si>
  <si>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</si>
  <si>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</si>
  <si>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</si>
  <si>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</si>
  <si>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</si>
  <si>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</si>
  <si>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</si>
  <si>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</si>
  <si>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</si>
  <si>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</si>
  <si>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</si>
  <si>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</si>
  <si>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</si>
  <si>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</si>
  <si>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</si>
  <si>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</si>
  <si>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</si>
  <si>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</si>
  <si>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</si>
  <si>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</si>
  <si>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</si>
  <si>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</si>
  <si>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</si>
  <si>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</si>
  <si>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</si>
  <si>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</si>
  <si>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</si>
  <si>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</si>
  <si>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</si>
  <si>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</si>
  <si>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</si>
  <si>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</si>
  <si>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</si>
  <si>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</si>
  <si>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</si>
  <si>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</si>
  <si>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</si>
  <si>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</si>
  <si>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</si>
  <si>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</si>
  <si>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</si>
  <si>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</si>
  <si>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</si>
  <si>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</si>
  <si>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</si>
  <si>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</si>
  <si>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</si>
  <si>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</si>
  <si>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</si>
  <si>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</si>
  <si>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</si>
  <si>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</si>
  <si>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</si>
  <si>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</si>
  <si>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</si>
  <si>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</si>
  <si>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</si>
  <si>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</si>
  <si>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</si>
  <si>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</si>
  <si>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</si>
  <si>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</si>
  <si>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</si>
  <si>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</si>
  <si>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</si>
  <si>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</si>
  <si>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</si>
  <si>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</si>
  <si>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</si>
  <si>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</si>
  <si>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</si>
  <si>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</si>
  <si>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</si>
  <si>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</si>
  <si>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</si>
  <si>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</si>
  <si>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</si>
  <si>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</si>
  <si>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</si>
  <si>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</si>
  <si>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</si>
  <si>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</si>
  <si>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</si>
  <si>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</si>
  <si>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</si>
  <si>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</si>
  <si>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</si>
  <si>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</si>
  <si>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</si>
  <si>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</si>
  <si>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</si>
  <si>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</si>
  <si>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</si>
  <si>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</si>
  <si>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</si>
  <si>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</si>
  <si>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</si>
  <si>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</si>
  <si>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</si>
  <si>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</si>
  <si>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</si>
  <si>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</si>
  <si>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</si>
  <si>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</si>
  <si>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</si>
  <si>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</si>
  <si>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</si>
  <si>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</si>
  <si>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</si>
  <si>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</si>
  <si>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</si>
  <si>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</si>
  <si>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</si>
  <si>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</si>
  <si>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</si>
  <si>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</si>
  <si>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</si>
  <si>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</si>
  <si>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</si>
  <si>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</si>
  <si>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</si>
  <si>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</si>
  <si>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</si>
  <si>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</si>
  <si>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</si>
  <si>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</si>
  <si>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</si>
  <si>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</si>
  <si>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</si>
  <si>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</si>
  <si>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</si>
  <si>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</si>
  <si>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</si>
  <si>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</si>
  <si>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</si>
  <si>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</si>
  <si>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</si>
  <si>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</si>
  <si>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</si>
  <si>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</si>
  <si>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</si>
  <si>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</si>
  <si>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</si>
  <si>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</si>
  <si>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</si>
  <si>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</si>
  <si>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</si>
  <si>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</si>
  <si>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</si>
  <si>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</si>
  <si>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</si>
  <si>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</si>
  <si>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</si>
  <si>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</si>
  <si>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</si>
  <si>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</si>
  <si>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</si>
  <si>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</si>
  <si>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</si>
  <si>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</si>
  <si>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</si>
  <si>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</si>
  <si>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</si>
  <si>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</si>
  <si>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</si>
  <si>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</si>
  <si>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</si>
  <si>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</si>
  <si>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</si>
  <si>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</si>
  <si>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</si>
  <si>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</si>
  <si>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</si>
  <si>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</si>
  <si>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</si>
  <si>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</si>
  <si>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</si>
  <si>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</si>
  <si>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</si>
  <si>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</si>
  <si>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</si>
  <si>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</si>
  <si>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</si>
  <si>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</si>
  <si>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</si>
  <si>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</si>
  <si>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</si>
  <si>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</si>
  <si>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</si>
  <si>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</si>
  <si>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</si>
  <si>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</si>
  <si>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</si>
  <si>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</si>
  <si>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</si>
  <si>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</si>
  <si>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</si>
  <si>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</si>
  <si>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</si>
  <si>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</si>
  <si>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</si>
  <si>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</si>
  <si>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</si>
  <si>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</si>
  <si>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</si>
  <si>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</si>
  <si>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</si>
  <si>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</si>
  <si>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</si>
  <si>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</si>
  <si>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</si>
  <si>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</si>
  <si>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</si>
  <si>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</si>
  <si>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</si>
  <si>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</si>
  <si>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</si>
  <si>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</si>
  <si>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</si>
  <si>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</si>
  <si>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</si>
  <si>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</si>
  <si>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</si>
  <si>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</si>
  <si>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</si>
  <si>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</si>
  <si>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</si>
  <si>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</si>
  <si>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</si>
  <si>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</si>
  <si>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</si>
  <si>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</si>
  <si>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</si>
  <si>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</si>
  <si>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</si>
  <si>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</si>
  <si>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</si>
  <si>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</si>
  <si>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</si>
  <si>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</si>
  <si>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</si>
  <si>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</si>
  <si>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</si>
  <si>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</si>
  <si>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</si>
  <si>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</si>
  <si>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</si>
  <si>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</si>
  <si>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</si>
  <si>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</si>
  <si>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</si>
  <si>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</si>
  <si>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</si>
  <si>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</si>
  <si>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</si>
  <si>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</si>
  <si>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</si>
  <si>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</si>
  <si>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</si>
  <si>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</si>
  <si>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</si>
  <si>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</si>
  <si>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</si>
  <si>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</si>
  <si>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</si>
  <si>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</si>
  <si>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</si>
  <si>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</si>
  <si>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</si>
  <si>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</si>
  <si>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</si>
  <si>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</si>
  <si>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</si>
  <si>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</si>
  <si>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</si>
  <si>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</si>
  <si>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</si>
  <si>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</si>
  <si>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</si>
  <si>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</si>
  <si>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</si>
  <si>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</si>
  <si>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</si>
  <si>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</si>
  <si>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</si>
  <si>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</si>
  <si>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</si>
  <si>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</si>
  <si>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</si>
  <si>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</si>
  <si>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</si>
  <si>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</si>
  <si>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</si>
  <si>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</si>
  <si>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</si>
  <si>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</si>
  <si>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</si>
  <si>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</si>
  <si>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</si>
  <si>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</si>
  <si>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</si>
  <si>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</si>
  <si>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</si>
  <si>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</si>
  <si>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</si>
  <si>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</si>
  <si>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</si>
  <si>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</si>
  <si>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</si>
  <si>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</si>
  <si>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</si>
  <si>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</si>
  <si>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</si>
  <si>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</si>
  <si>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</si>
  <si>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</si>
  <si>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</si>
  <si>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</si>
  <si>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</si>
  <si>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</si>
  <si>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</si>
  <si>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</si>
  <si>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</si>
  <si>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</si>
  <si>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</si>
  <si>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</si>
  <si>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</si>
  <si>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</si>
  <si>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</si>
  <si>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</si>
  <si>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</si>
  <si>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</si>
  <si>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</si>
  <si>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</si>
  <si>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</si>
  <si>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</si>
  <si>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</si>
  <si>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</si>
  <si>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</si>
  <si>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</si>
  <si>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</si>
  <si>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</si>
  <si>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</si>
  <si>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</si>
  <si>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</si>
  <si>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</si>
  <si>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</si>
  <si>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</si>
  <si>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</si>
  <si>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</si>
  <si>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</si>
  <si>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</si>
  <si>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</si>
  <si>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</si>
  <si>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</si>
  <si>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</si>
  <si>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</si>
  <si>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</si>
  <si>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</si>
  <si>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</si>
  <si>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</si>
  <si>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</si>
  <si>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</si>
  <si>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</si>
  <si>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</si>
  <si>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</si>
  <si>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</si>
  <si>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</si>
  <si>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</si>
  <si>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</si>
  <si>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</si>
  <si>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</si>
  <si>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</si>
  <si>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</si>
  <si>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</si>
  <si>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</si>
  <si>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</si>
  <si>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</si>
  <si>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</si>
  <si>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</si>
  <si>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</si>
  <si>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</si>
  <si>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</si>
  <si>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</si>
  <si>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</si>
  <si>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</si>
  <si>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</si>
  <si>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</si>
  <si>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</si>
  <si>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</si>
  <si>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</si>
  <si>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</si>
  <si>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</si>
  <si>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</si>
  <si>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</si>
  <si>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</si>
  <si>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</si>
  <si>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</si>
  <si>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</si>
  <si>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</si>
  <si>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</si>
  <si>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</si>
  <si>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</si>
  <si>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</si>
  <si>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</si>
  <si>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</si>
  <si>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</si>
  <si>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</si>
  <si>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</si>
  <si>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</si>
  <si>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</si>
  <si>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</si>
  <si>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</si>
  <si>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</si>
  <si>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</si>
  <si>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</si>
  <si>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</si>
  <si>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</si>
  <si>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</si>
  <si>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</si>
  <si>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</si>
  <si>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</si>
  <si>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</si>
  <si>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</si>
  <si>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</si>
  <si>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</si>
  <si>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</si>
  <si>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</si>
  <si>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</si>
  <si>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</si>
  <si>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</si>
  <si>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</si>
  <si>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</si>
  <si>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</si>
  <si>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</si>
  <si>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</si>
  <si>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</si>
  <si>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</si>
  <si>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</si>
  <si>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</si>
  <si>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</si>
  <si>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</si>
  <si>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</si>
  <si>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</si>
  <si>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</si>
  <si>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</si>
  <si>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</si>
  <si>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</si>
  <si>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</si>
  <si>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</si>
  <si>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</si>
  <si>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</si>
  <si>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</si>
  <si>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</si>
  <si>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</si>
  <si>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</si>
  <si>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</si>
  <si>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</si>
  <si>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</si>
  <si>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</si>
  <si>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</si>
  <si>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</si>
  <si>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</si>
  <si>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</si>
  <si>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</si>
  <si>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</si>
  <si>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</si>
  <si>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</si>
  <si>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</si>
  <si>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</si>
  <si>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</si>
  <si>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</si>
  <si>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</si>
  <si>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</si>
  <si>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</si>
  <si>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</si>
  <si>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</si>
  <si>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</si>
  <si>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</si>
  <si>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</si>
  <si>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</si>
  <si>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</si>
  <si>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</si>
  <si>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</si>
  <si>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</si>
  <si>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</si>
  <si>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</si>
  <si>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</si>
  <si>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</si>
  <si>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</si>
  <si>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</si>
  <si>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</si>
  <si>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</si>
  <si>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</si>
  <si>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</si>
  <si>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</si>
  <si>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</si>
  <si>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</si>
  <si>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</si>
  <si>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</si>
  <si>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</si>
  <si>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</si>
  <si>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</si>
  <si>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</si>
  <si>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</si>
  <si>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</si>
  <si>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</si>
  <si>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</si>
  <si>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</si>
  <si>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</si>
  <si>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</si>
  <si>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</si>
  <si>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</si>
  <si>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</si>
  <si>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</si>
  <si>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</si>
  <si>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</si>
  <si>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</si>
  <si>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</si>
  <si>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</si>
  <si>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</si>
  <si>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</si>
  <si>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</si>
  <si>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</si>
  <si>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</si>
  <si>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</si>
  <si>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</si>
  <si>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</si>
  <si>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</si>
  <si>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</si>
  <si>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</si>
  <si>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</si>
  <si>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</si>
  <si>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</si>
  <si>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</si>
  <si>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</si>
  <si>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</si>
  <si>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</si>
  <si>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</si>
  <si>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</si>
  <si>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</si>
  <si>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</si>
  <si>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</si>
  <si>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</si>
  <si>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</si>
  <si>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</si>
  <si>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</si>
  <si>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</si>
  <si>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</si>
  <si>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</si>
  <si>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</si>
  <si>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</si>
  <si>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</si>
  <si>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</si>
  <si>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</si>
  <si>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</si>
  <si>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</si>
  <si>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</si>
  <si>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</si>
  <si>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</si>
  <si>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</si>
  <si>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</si>
  <si>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</si>
  <si>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</si>
  <si>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</si>
  <si>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</si>
  <si>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</si>
  <si>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</si>
  <si>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</si>
  <si>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</si>
  <si>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</si>
  <si>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</si>
  <si>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</si>
  <si>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</si>
  <si>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</si>
  <si>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</si>
  <si>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</si>
  <si>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</si>
  <si>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</si>
  <si>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</si>
  <si>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</si>
  <si>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</si>
  <si>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</si>
  <si>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</si>
  <si>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</si>
  <si>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</si>
  <si>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</si>
  <si>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</si>
  <si>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</si>
  <si>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</si>
  <si>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</si>
  <si>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</si>
  <si>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</si>
  <si>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</si>
  <si>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</si>
  <si>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</si>
  <si>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</si>
  <si>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</si>
  <si>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</si>
  <si>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</si>
  <si>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</si>
  <si>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</si>
  <si>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</si>
  <si>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</si>
  <si>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</si>
  <si>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</si>
  <si>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</si>
  <si>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</si>
  <si>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</si>
  <si>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</si>
  <si>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</si>
  <si>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</si>
  <si>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</si>
  <si>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</si>
  <si>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</si>
  <si>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</si>
  <si>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</si>
  <si>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</si>
  <si>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</si>
  <si>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</si>
  <si>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</si>
  <si>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</si>
  <si>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</si>
  <si>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</si>
  <si>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</si>
  <si>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</si>
  <si>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</si>
  <si>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</si>
  <si>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</si>
  <si>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</si>
  <si>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</si>
  <si>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</si>
  <si>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</si>
  <si>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</si>
  <si>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</si>
  <si>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</si>
  <si>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</si>
  <si>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</si>
  <si>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</si>
  <si>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</si>
  <si>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</si>
  <si>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</si>
  <si>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</si>
  <si>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</si>
  <si>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</si>
  <si>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</si>
  <si>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</si>
  <si>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</si>
  <si>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</si>
  <si>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</si>
  <si>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</si>
  <si>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</si>
  <si>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</si>
  <si>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</si>
  <si>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</si>
  <si>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</si>
  <si>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</si>
  <si>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</si>
  <si>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</si>
  <si>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</si>
  <si>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</si>
  <si>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</si>
  <si>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</si>
  <si>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</si>
  <si>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</si>
  <si>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</si>
  <si>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</si>
  <si>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</si>
  <si>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</si>
  <si>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</si>
  <si>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</si>
  <si>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</si>
  <si>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</si>
  <si>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</si>
  <si>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</si>
  <si>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</si>
  <si>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</si>
  <si>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</si>
  <si>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</si>
  <si>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</si>
  <si>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</si>
  <si>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</si>
  <si>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</si>
  <si>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</si>
  <si>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</si>
  <si>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</si>
  <si>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</si>
  <si>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</si>
  <si>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</si>
  <si>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</si>
  <si>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</si>
  <si>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</si>
  <si>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</si>
  <si>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</si>
  <si>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</si>
  <si>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</si>
  <si>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</si>
  <si>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</si>
  <si>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</si>
  <si>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</si>
  <si>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</si>
  <si>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</si>
  <si>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</si>
  <si>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</si>
  <si>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</si>
  <si>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</si>
  <si>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</si>
  <si>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</si>
  <si>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</si>
  <si>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</si>
  <si>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</si>
  <si>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</si>
  <si>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</si>
  <si>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</si>
  <si>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</si>
  <si>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</si>
  <si>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</si>
  <si>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</si>
  <si>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</si>
  <si>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</si>
  <si>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</si>
  <si>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</si>
  <si>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</si>
  <si>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</si>
  <si>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</si>
  <si>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</si>
  <si>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</si>
  <si>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</si>
  <si>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</si>
  <si>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</si>
  <si>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</si>
  <si>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</si>
  <si>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</si>
  <si>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</si>
  <si>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</si>
  <si>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</si>
  <si>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</si>
  <si>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</si>
  <si>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</si>
  <si>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</si>
  <si>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</si>
  <si>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</si>
  <si>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</si>
  <si>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</si>
  <si>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</si>
  <si>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</si>
  <si>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</si>
  <si>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</si>
  <si>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</si>
  <si>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</si>
  <si>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</si>
  <si>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</si>
  <si>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</si>
  <si>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</si>
  <si>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</si>
  <si>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</si>
  <si>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</si>
  <si>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</si>
  <si>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</si>
  <si>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</si>
  <si>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</si>
  <si>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</si>
  <si>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</si>
  <si>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</si>
  <si>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</si>
  <si>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</si>
  <si>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</si>
  <si>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</si>
  <si>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</si>
  <si>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</si>
  <si>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</si>
  <si>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</si>
  <si>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</si>
  <si>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</si>
  <si>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</si>
  <si>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</si>
  <si>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</si>
  <si>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</si>
  <si>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</si>
  <si>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</si>
  <si>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</si>
  <si>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</si>
  <si>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</si>
  <si>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</si>
  <si>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</si>
  <si>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</si>
  <si>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</si>
  <si>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</si>
  <si>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</si>
  <si>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</si>
  <si>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</si>
  <si>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</si>
  <si>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</si>
  <si>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</si>
  <si>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</si>
  <si>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</si>
  <si>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</si>
  <si>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</si>
  <si>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</si>
  <si>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</si>
  <si>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</si>
  <si>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</si>
  <si>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</si>
  <si>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</si>
  <si>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</si>
  <si>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</si>
  <si>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</si>
  <si>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</si>
  <si>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</si>
  <si>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</si>
  <si>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</si>
  <si>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</si>
  <si>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</si>
  <si>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</si>
  <si>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</si>
  <si>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</si>
  <si>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</si>
  <si>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</si>
  <si>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</si>
  <si>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</si>
  <si>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</si>
  <si>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</si>
  <si>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</si>
  <si>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</si>
  <si>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</si>
  <si>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</si>
  <si>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</si>
  <si>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</si>
  <si>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</si>
  <si>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</si>
  <si>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</si>
  <si>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</si>
  <si>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</si>
  <si>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</si>
  <si>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</si>
  <si>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</si>
  <si>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</si>
  <si>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</si>
  <si>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</si>
  <si>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</si>
  <si>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</si>
  <si>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</si>
  <si>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</si>
  <si>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</si>
  <si>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</si>
  <si>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</si>
  <si>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</si>
  <si>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</si>
  <si>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</si>
  <si>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</si>
  <si>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</si>
  <si>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</si>
  <si>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</si>
  <si>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</si>
  <si>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</si>
  <si>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</si>
  <si>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</si>
  <si>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</si>
  <si>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</si>
  <si>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</si>
  <si>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</si>
  <si>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</si>
  <si>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</si>
  <si>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</si>
  <si>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</si>
  <si>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</si>
  <si>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</si>
  <si>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</si>
  <si>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</si>
  <si>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</si>
  <si>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</si>
  <si>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</si>
  <si>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</si>
  <si>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</si>
  <si>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</si>
  <si>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</si>
  <si>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</si>
  <si>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</si>
  <si>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</si>
  <si>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</si>
  <si>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</si>
  <si>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</si>
  <si>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</si>
  <si>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</si>
  <si>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</si>
  <si>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</si>
  <si>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</si>
  <si>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</si>
  <si>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</si>
  <si>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</si>
  <si>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</si>
  <si>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</si>
  <si>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</si>
  <si>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</si>
  <si>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</si>
  <si>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</si>
  <si>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</si>
  <si>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</si>
  <si>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</si>
  <si>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</si>
  <si>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</si>
  <si>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</si>
  <si>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</si>
  <si>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</si>
  <si>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</si>
  <si>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</si>
  <si>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</si>
  <si>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</si>
  <si>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</si>
  <si>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</si>
  <si>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</si>
  <si>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</si>
  <si>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</si>
  <si>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</si>
  <si>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</si>
  <si>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</si>
  <si>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</si>
  <si>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</si>
  <si>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</si>
  <si>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</si>
  <si>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</si>
  <si>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</si>
  <si>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</si>
  <si>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</si>
  <si>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</si>
  <si>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</si>
  <si>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</si>
  <si>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</si>
  <si>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</si>
  <si>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</si>
  <si>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</si>
  <si>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</si>
  <si>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</si>
  <si>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</si>
  <si>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</si>
  <si>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</si>
  <si>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</si>
  <si>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</si>
  <si>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</si>
  <si>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</si>
  <si>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</si>
  <si>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</si>
  <si>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</si>
  <si>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</si>
  <si>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</si>
  <si>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</si>
  <si>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</si>
  <si>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</si>
  <si>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</si>
  <si>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</si>
  <si>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</si>
  <si>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</si>
  <si>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</si>
  <si>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</si>
  <si>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</si>
  <si>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</si>
  <si>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</si>
  <si>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</si>
  <si>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</si>
  <si>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</si>
  <si>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</si>
  <si>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</si>
  <si>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</si>
  <si>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</si>
  <si>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</si>
  <si>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</si>
  <si>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</si>
  <si>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</si>
  <si>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</si>
  <si>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</si>
  <si>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</si>
  <si>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</si>
  <si>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</si>
  <si>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</si>
  <si>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</si>
  <si>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</si>
  <si>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</si>
  <si>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</si>
  <si>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</si>
  <si>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</si>
  <si>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</si>
  <si>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</si>
  <si>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</si>
  <si>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</si>
  <si>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</si>
  <si>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</si>
  <si>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</si>
  <si>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</si>
  <si>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</si>
  <si>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</si>
  <si>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</si>
  <si>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</si>
  <si>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</si>
  <si>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</si>
  <si>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</si>
  <si>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</si>
  <si>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</si>
  <si>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</si>
  <si>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</si>
  <si>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</si>
  <si>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</si>
  <si>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</si>
  <si>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</si>
  <si>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</si>
  <si>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</si>
  <si>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</si>
  <si>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</si>
  <si>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</si>
  <si>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</si>
  <si>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</si>
  <si>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</si>
  <si>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</si>
  <si>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</si>
  <si>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</si>
  <si>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</si>
  <si>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</si>
  <si>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</si>
  <si>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</si>
  <si>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</si>
  <si>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</si>
  <si>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</si>
  <si>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</si>
  <si>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</si>
  <si>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</si>
  <si>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</si>
  <si>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</si>
  <si>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</si>
  <si>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</si>
  <si>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</si>
  <si>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</si>
  <si>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</si>
  <si>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</si>
  <si>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</si>
  <si>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</si>
  <si>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</si>
  <si>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</si>
  <si>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</si>
  <si>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</si>
  <si>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</si>
  <si>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</si>
  <si>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</si>
  <si>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</si>
  <si>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</si>
  <si>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</si>
  <si>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</si>
  <si>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</si>
  <si>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</si>
  <si>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</si>
  <si>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</si>
  <si>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</si>
  <si>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</si>
  <si>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</si>
  <si>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</si>
  <si>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</si>
  <si>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</si>
  <si>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</si>
  <si>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</si>
  <si>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</si>
  <si>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</si>
  <si>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</si>
  <si>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</si>
  <si>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</si>
  <si>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</si>
  <si>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</si>
  <si>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</si>
  <si>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</si>
  <si>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</si>
  <si>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</si>
  <si>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</si>
  <si>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</si>
  <si>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</si>
  <si>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</si>
  <si>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</si>
  <si>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</si>
  <si>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</si>
  <si>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</si>
  <si>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</si>
  <si>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</si>
  <si>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</si>
  <si>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</si>
  <si>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</si>
  <si>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</si>
  <si>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</si>
  <si>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</si>
  <si>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</si>
  <si>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</si>
  <si>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</si>
  <si>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</si>
  <si>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</si>
  <si>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</si>
  <si>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</si>
  <si>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</si>
  <si>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</si>
  <si>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</si>
  <si>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</si>
  <si>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</si>
  <si>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</si>
  <si>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</si>
  <si>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</si>
  <si>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</si>
  <si>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</si>
  <si>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</si>
  <si>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</si>
  <si>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</si>
  <si>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</si>
  <si>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</si>
  <si>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</si>
  <si>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</si>
  <si>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</si>
  <si>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</si>
  <si>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</si>
  <si>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</si>
  <si>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</si>
  <si>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</si>
  <si>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</si>
  <si>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</si>
  <si>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</si>
  <si>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</si>
  <si>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</si>
  <si>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</si>
  <si>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</si>
  <si>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</si>
  <si>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</si>
  <si>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</si>
  <si>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</si>
  <si>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</si>
  <si>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</si>
  <si>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</si>
  <si>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</si>
  <si>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</si>
  <si>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</si>
  <si>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</si>
  <si>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</si>
  <si>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</si>
  <si>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</si>
  <si>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</si>
  <si>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</si>
  <si>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</si>
  <si>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</si>
  <si>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</si>
  <si>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</si>
  <si>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</si>
  <si>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</si>
  <si>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</si>
  <si>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</si>
  <si>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</si>
  <si>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</si>
  <si>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</si>
  <si>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</si>
  <si>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</si>
  <si>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</si>
  <si>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</si>
  <si>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</si>
  <si>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</si>
  <si>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</si>
  <si>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</si>
  <si>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</si>
  <si>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</si>
  <si>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</si>
  <si>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</si>
  <si>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</si>
  <si>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</si>
  <si>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</si>
  <si>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</si>
  <si>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</si>
  <si>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</si>
  <si>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</si>
  <si>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</si>
  <si>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</si>
  <si>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</si>
  <si>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</si>
  <si>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</si>
  <si>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</si>
  <si>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</si>
  <si>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</si>
  <si>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</si>
  <si>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</si>
  <si>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</si>
  <si>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</si>
  <si>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</si>
  <si>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</si>
  <si>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</si>
  <si>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</si>
  <si>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</si>
  <si>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</si>
  <si>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</si>
  <si>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</si>
  <si>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</si>
  <si>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</si>
  <si>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</si>
  <si>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</si>
  <si>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</si>
  <si>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</si>
  <si>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</si>
  <si>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</si>
  <si>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</si>
  <si>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</si>
  <si>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</si>
  <si>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</si>
  <si>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</si>
  <si>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</si>
  <si>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</si>
  <si>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</si>
  <si>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</si>
  <si>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</si>
  <si>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</si>
  <si>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</si>
  <si>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</si>
  <si>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</si>
  <si>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</si>
  <si>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</si>
  <si>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</si>
  <si>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</si>
  <si>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</si>
  <si>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</si>
  <si>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</si>
  <si>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</si>
  <si>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</si>
  <si>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</si>
  <si>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</si>
  <si>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</si>
  <si>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</si>
  <si>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</si>
  <si>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</si>
  <si>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</si>
  <si>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</si>
  <si>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</si>
  <si>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</si>
  <si>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</si>
  <si>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</si>
  <si>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</si>
  <si>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</si>
  <si>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</si>
  <si>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</si>
  <si>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</si>
  <si>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</si>
  <si>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</si>
  <si>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</si>
  <si>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</si>
  <si>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</si>
  <si>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</si>
  <si>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</si>
  <si>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</si>
  <si>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</si>
  <si>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</si>
  <si>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</si>
  <si>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</si>
  <si>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</si>
  <si>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</si>
  <si>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</si>
  <si>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</si>
  <si>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</si>
  <si>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</si>
  <si>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</si>
  <si>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</si>
  <si>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</si>
  <si>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</si>
  <si>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</si>
  <si>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</si>
  <si>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</si>
  <si>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</si>
  <si>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</si>
  <si>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</si>
  <si>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</si>
  <si>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</si>
  <si>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</si>
  <si>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</si>
  <si>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</si>
  <si>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</si>
  <si>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</si>
  <si>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</si>
  <si>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</si>
  <si>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</si>
  <si>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</si>
  <si>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</si>
  <si>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</si>
  <si>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</si>
  <si>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</si>
  <si>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</si>
  <si>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</si>
  <si>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</si>
  <si>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</si>
  <si>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</si>
  <si>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</si>
  <si>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</si>
  <si>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</si>
  <si>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</si>
  <si>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</si>
  <si>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</si>
  <si>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</si>
  <si>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</si>
  <si>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</si>
  <si>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</si>
  <si>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</si>
  <si>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</si>
  <si>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</si>
  <si>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</si>
  <si>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</si>
  <si>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</si>
  <si>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</si>
  <si>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</si>
  <si>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</si>
  <si>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</si>
  <si>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</si>
  <si>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</si>
  <si>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</si>
  <si>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</si>
  <si>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</si>
  <si>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</si>
  <si>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</si>
  <si>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</si>
  <si>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</si>
  <si>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</si>
  <si>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</si>
  <si>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</si>
  <si>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</si>
  <si>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</si>
  <si>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</si>
  <si>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</si>
  <si>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</si>
  <si>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</si>
  <si>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</si>
  <si>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</si>
  <si>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</si>
  <si>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</si>
  <si>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</si>
  <si>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</si>
  <si>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</si>
  <si>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</si>
  <si>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</si>
  <si>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</si>
  <si>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</si>
  <si>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</si>
  <si>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</si>
  <si>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</si>
  <si>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</si>
  <si>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</si>
  <si>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</si>
  <si>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</si>
  <si>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</si>
  <si>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</si>
  <si>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</si>
  <si>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</si>
  <si>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</si>
  <si>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</si>
  <si>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</si>
  <si>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</si>
  <si>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</si>
  <si>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</si>
  <si>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</si>
  <si>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</si>
  <si>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</si>
  <si>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</si>
  <si>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</si>
  <si>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</si>
  <si>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</si>
  <si>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</si>
  <si>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</si>
  <si>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</si>
  <si>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</si>
  <si>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</si>
  <si>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</si>
  <si>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</si>
  <si>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</si>
  <si>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</si>
  <si>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</si>
  <si>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</si>
  <si>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</si>
  <si>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</si>
  <si>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</si>
  <si>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</si>
  <si>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</si>
  <si>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</si>
  <si>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</si>
  <si>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</si>
  <si>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</si>
  <si>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</si>
  <si>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</si>
  <si>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</si>
  <si>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</si>
  <si>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</si>
  <si>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</si>
  <si>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</si>
  <si>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</si>
  <si>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</si>
  <si>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</si>
  <si>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</si>
  <si>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</si>
  <si>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</si>
  <si>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</si>
  <si>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</si>
  <si>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</si>
  <si>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</si>
  <si>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</si>
  <si>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</si>
  <si>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</si>
  <si>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</si>
  <si>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</si>
  <si>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</si>
  <si>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</si>
  <si>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</si>
  <si>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</si>
  <si>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</si>
  <si>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</si>
  <si>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</si>
  <si>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</si>
  <si>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</si>
  <si>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</si>
  <si>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</si>
  <si>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</si>
  <si>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</si>
  <si>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</si>
  <si>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</si>
  <si>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</si>
  <si>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</si>
  <si>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</si>
  <si>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</si>
  <si>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</si>
  <si>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</si>
  <si>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</si>
  <si>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</si>
  <si>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</si>
  <si>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</si>
  <si>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</si>
  <si>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</si>
  <si>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</si>
  <si>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</si>
  <si>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</si>
  <si>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</si>
  <si>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</si>
  <si>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</si>
  <si>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</si>
  <si>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</si>
  <si>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</si>
  <si>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</si>
  <si>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</si>
  <si>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</si>
  <si>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</si>
  <si>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</si>
  <si>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</si>
  <si>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</si>
  <si>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</si>
  <si>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</si>
  <si>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</si>
  <si>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</si>
  <si>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</si>
  <si>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</si>
  <si>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</si>
  <si>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</si>
  <si>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</si>
  <si>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</si>
  <si>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</si>
  <si>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</si>
  <si>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</si>
  <si>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</si>
  <si>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</si>
  <si>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</si>
  <si>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</si>
  <si>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</si>
  <si>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</si>
  <si>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</si>
  <si>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</si>
  <si>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</si>
  <si>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</si>
  <si>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</si>
  <si>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</si>
  <si>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</si>
  <si>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</si>
  <si>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</si>
  <si>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</si>
  <si>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</si>
  <si>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</si>
  <si>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</si>
  <si>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</si>
  <si>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</si>
  <si>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</si>
  <si>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</si>
  <si>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</si>
  <si>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</si>
  <si>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</si>
  <si>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</si>
  <si>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</si>
  <si>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</si>
  <si>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</si>
  <si>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</si>
  <si>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</si>
  <si>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</si>
  <si>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</si>
  <si>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</si>
  <si>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</si>
  <si>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</si>
  <si>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</si>
  <si>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</si>
  <si>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</si>
  <si>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</si>
  <si>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</si>
  <si>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</si>
  <si>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</si>
  <si>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</si>
  <si>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</si>
  <si>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</si>
  <si>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</si>
  <si>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</si>
  <si>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</si>
  <si>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</si>
  <si>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</si>
  <si>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</si>
  <si>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</si>
  <si>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</si>
  <si>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</si>
  <si>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</si>
  <si>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</si>
  <si>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</si>
  <si>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</si>
  <si>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</si>
  <si>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</si>
  <si>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</si>
  <si>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</si>
  <si>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</si>
  <si>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</si>
  <si>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</si>
  <si>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</si>
  <si>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</si>
  <si>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</si>
  <si>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</si>
  <si>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</si>
  <si>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</si>
  <si>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</si>
  <si>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</si>
  <si>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</si>
  <si>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</si>
  <si>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</si>
  <si>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</si>
  <si>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</si>
  <si>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</si>
  <si>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</si>
  <si>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</si>
  <si>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</si>
  <si>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</si>
  <si>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</si>
  <si>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</si>
  <si>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</si>
  <si>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</si>
  <si>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</si>
  <si>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</si>
  <si>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</si>
  <si>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</si>
  <si>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</si>
  <si>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</si>
  <si>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</si>
  <si>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</si>
  <si>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</si>
  <si>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</si>
  <si>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</si>
  <si>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</si>
  <si>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</si>
  <si>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</si>
  <si>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</si>
  <si>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</si>
  <si>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</si>
  <si>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</si>
  <si>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</si>
  <si>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</si>
  <si>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</si>
  <si>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</si>
  <si>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</si>
  <si>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</si>
  <si>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</si>
  <si>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</si>
  <si>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</si>
  <si>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</si>
  <si>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</si>
  <si>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</si>
  <si>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</si>
  <si>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</si>
  <si>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</si>
  <si>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</si>
  <si>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</si>
  <si>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</si>
  <si>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</si>
  <si>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</si>
  <si>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</si>
  <si>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</si>
  <si>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</si>
  <si>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</si>
  <si>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</si>
  <si>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</si>
  <si>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</si>
  <si>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</si>
  <si>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</si>
  <si>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</si>
  <si>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</si>
  <si>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</si>
  <si>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</si>
  <si>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</si>
  <si>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</si>
  <si>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</si>
  <si>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</si>
  <si>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</si>
  <si>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</si>
  <si>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</si>
  <si>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</si>
  <si>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</si>
  <si>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</si>
  <si>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</si>
  <si>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</si>
  <si>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</si>
  <si>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</si>
  <si>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</si>
  <si>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</si>
  <si>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</si>
  <si>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</si>
  <si>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</si>
  <si>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</si>
  <si>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</si>
  <si>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</si>
  <si>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</si>
  <si>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</si>
  <si>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</si>
  <si>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</si>
  <si>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</si>
  <si>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</si>
  <si>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</si>
  <si>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</si>
  <si>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</si>
  <si>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</si>
  <si>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</si>
  <si>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</si>
  <si>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</si>
  <si>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</si>
  <si>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</si>
  <si>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</si>
  <si>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</si>
  <si>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</si>
  <si>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</si>
  <si>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</si>
  <si>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</si>
  <si>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</si>
  <si>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</si>
  <si>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</si>
  <si>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</si>
  <si>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</si>
  <si>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</si>
  <si>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</si>
  <si>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</si>
  <si>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</si>
  <si>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</si>
  <si>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</si>
  <si>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</si>
  <si>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</si>
  <si>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</si>
  <si>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</si>
  <si>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</si>
  <si>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</si>
  <si>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</si>
  <si>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</si>
  <si>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</si>
  <si>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</si>
  <si>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</si>
  <si>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</si>
  <si>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</si>
  <si>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</si>
  <si>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</si>
  <si>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</si>
  <si>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</si>
  <si>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</si>
  <si>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</si>
  <si>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</si>
  <si>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</si>
  <si>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</si>
  <si>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</si>
  <si>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</si>
  <si>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</si>
  <si>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</si>
  <si>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</si>
  <si>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</si>
  <si>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</si>
  <si>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</si>
  <si>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</si>
  <si>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</si>
  <si>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</si>
  <si>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</si>
  <si>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</si>
  <si>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</si>
  <si>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</si>
  <si>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</si>
  <si>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</si>
  <si>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</si>
  <si>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</si>
  <si>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</si>
  <si>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</si>
  <si>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</si>
  <si>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</si>
  <si>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</si>
  <si>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</si>
  <si>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</si>
  <si>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</si>
  <si>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</si>
  <si>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</si>
  <si>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</si>
  <si>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</si>
  <si>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</si>
  <si>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</si>
  <si>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</si>
  <si>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</si>
  <si>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</si>
  <si>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</si>
  <si>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</si>
  <si>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</si>
  <si>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</si>
  <si>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</si>
  <si>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</si>
  <si>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</si>
  <si>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</si>
  <si>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</si>
  <si>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</si>
  <si>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</si>
  <si>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</si>
  <si>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</si>
  <si>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</si>
  <si>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</si>
  <si>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</si>
  <si>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</si>
  <si>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</si>
  <si>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</si>
  <si>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</si>
  <si>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</si>
  <si>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</si>
  <si>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</si>
  <si>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</si>
  <si>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</si>
  <si>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</si>
  <si>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</si>
  <si>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</si>
  <si>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</si>
  <si>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</si>
  <si>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</si>
  <si>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</si>
  <si>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</si>
  <si>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</si>
  <si>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</si>
  <si>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</si>
  <si>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</si>
  <si>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</si>
  <si>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</si>
  <si>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</si>
  <si>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</si>
  <si>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</si>
  <si>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</si>
  <si>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</si>
  <si>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</si>
  <si>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</si>
  <si>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</si>
  <si>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</si>
  <si>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</si>
  <si>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</si>
  <si>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</si>
  <si>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</si>
  <si>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</si>
  <si>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</si>
  <si>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</si>
  <si>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</si>
  <si>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</si>
  <si>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</si>
  <si>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</si>
  <si>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</si>
  <si>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</si>
  <si>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</si>
  <si>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</si>
  <si>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</si>
  <si>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</si>
  <si>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</si>
  <si>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</si>
  <si>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</si>
  <si>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</si>
  <si>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</si>
  <si>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</si>
  <si>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</si>
  <si>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</si>
  <si>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</si>
  <si>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</si>
  <si>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</si>
  <si>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</si>
  <si>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</si>
  <si>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</si>
  <si>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</si>
  <si>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</si>
  <si>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</si>
  <si>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</si>
  <si>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</si>
  <si>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</si>
  <si>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</si>
  <si>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</si>
  <si>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</si>
  <si>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</si>
  <si>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</si>
  <si>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</si>
  <si>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</si>
  <si>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</si>
  <si>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</si>
  <si>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</si>
  <si>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</si>
  <si>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</si>
  <si>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</si>
  <si>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</si>
  <si>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</si>
  <si>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</si>
  <si>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</si>
  <si>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</si>
  <si>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</si>
  <si>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</si>
  <si>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</si>
  <si>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</si>
  <si>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</si>
  <si>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</si>
  <si>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</si>
  <si>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</si>
  <si>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</si>
  <si>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</si>
  <si>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</si>
  <si>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</si>
  <si>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</si>
  <si>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</si>
  <si>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</si>
  <si>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</si>
  <si>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</si>
  <si>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</si>
  <si>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</si>
  <si>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</si>
  <si>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</si>
  <si>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</si>
  <si>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</si>
  <si>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</si>
  <si>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</si>
  <si>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</si>
  <si>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</si>
  <si>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</si>
  <si>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</si>
  <si>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</si>
  <si>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</si>
  <si>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</si>
  <si>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</si>
  <si>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</si>
  <si>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</si>
  <si>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</si>
  <si>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</si>
  <si>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</si>
  <si>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</si>
  <si>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</si>
  <si>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</si>
  <si>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</si>
  <si>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</si>
  <si>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</si>
  <si>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</si>
  <si>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</si>
  <si>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</si>
  <si>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</si>
  <si>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</si>
  <si>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</si>
  <si>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</si>
  <si>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</si>
  <si>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</si>
  <si>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</si>
  <si>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</si>
  <si>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</si>
  <si>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</si>
  <si>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</si>
  <si>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</si>
  <si>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</si>
  <si>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</si>
  <si>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</si>
  <si>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</si>
  <si>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</si>
  <si>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</si>
  <si>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</si>
  <si>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</si>
  <si>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</si>
  <si>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</si>
  <si>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</si>
  <si>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</si>
  <si>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</si>
  <si>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</si>
  <si>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</si>
  <si>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</si>
  <si>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</si>
  <si>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</si>
  <si>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</si>
  <si>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</si>
  <si>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</si>
  <si>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</si>
  <si>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</si>
  <si>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</si>
  <si>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</si>
  <si>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</si>
  <si>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</si>
  <si>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</si>
  <si>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</si>
  <si>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</si>
  <si>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</si>
  <si>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</si>
  <si>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</si>
  <si>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</si>
  <si>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</si>
  <si>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</si>
  <si>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</si>
  <si>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</si>
  <si>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</si>
  <si>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</si>
  <si>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</si>
  <si>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</si>
  <si>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</si>
  <si>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</si>
  <si>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</si>
  <si>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</si>
  <si>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</si>
  <si>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</si>
  <si>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</si>
  <si>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</si>
  <si>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</si>
  <si>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</si>
  <si>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</si>
  <si>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</si>
  <si>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</si>
  <si>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</si>
  <si>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</si>
  <si>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</si>
  <si>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</si>
  <si>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</si>
  <si>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</si>
  <si>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</si>
  <si>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</si>
  <si>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</si>
  <si>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</si>
  <si>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</si>
  <si>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</si>
  <si>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</si>
  <si>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</si>
  <si>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</si>
  <si>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</si>
  <si>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</si>
  <si>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</si>
  <si>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</si>
  <si>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</si>
  <si>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</si>
  <si>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</si>
  <si>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</si>
  <si>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</si>
  <si>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</si>
  <si>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</si>
  <si>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</si>
  <si>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</si>
  <si>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</si>
  <si>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</si>
  <si>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</si>
  <si>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</si>
  <si>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</si>
  <si>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</si>
  <si>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</si>
  <si>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</si>
  <si>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</si>
  <si>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</si>
  <si>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</si>
  <si>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</si>
  <si>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</si>
  <si>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</si>
  <si>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</si>
  <si>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</si>
  <si>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</si>
  <si>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</si>
  <si>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</si>
  <si>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</si>
  <si>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</si>
  <si>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</si>
  <si>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</si>
  <si>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</si>
  <si>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</si>
  <si>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</si>
  <si>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</si>
  <si>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</si>
  <si>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</si>
  <si>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</si>
  <si>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</si>
  <si>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</si>
  <si>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</si>
  <si>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</si>
  <si>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</si>
  <si>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</si>
  <si>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</si>
  <si>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</si>
  <si>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</si>
  <si>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</si>
  <si>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</si>
  <si>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</si>
  <si>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</si>
  <si>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</si>
  <si>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</si>
  <si>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</si>
  <si>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</si>
  <si>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</si>
  <si>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</si>
  <si>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</si>
  <si>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</si>
  <si>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</si>
  <si>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</si>
  <si>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</si>
  <si>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</si>
  <si>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</si>
  <si>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</si>
  <si>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</si>
  <si>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</si>
  <si>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</si>
  <si>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</si>
  <si>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</si>
  <si>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</si>
  <si>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</si>
  <si>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</si>
  <si>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</si>
  <si>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</si>
  <si>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</si>
  <si>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</si>
  <si>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</si>
  <si>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</si>
  <si>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</si>
  <si>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</si>
  <si>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</si>
  <si>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</si>
  <si>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</si>
  <si>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</si>
  <si>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</si>
  <si>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</si>
  <si>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</si>
  <si>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</si>
  <si>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</si>
  <si>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</si>
  <si>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</si>
  <si>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</si>
  <si>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</si>
  <si>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</si>
  <si>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</si>
  <si>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</si>
  <si>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</si>
  <si>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</si>
  <si>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</si>
  <si>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</si>
  <si>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</si>
  <si>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</si>
  <si>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</si>
  <si>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</si>
  <si>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</si>
  <si>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</si>
  <si>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</si>
  <si>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</si>
  <si>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</si>
  <si>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</si>
  <si>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</si>
  <si>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</si>
  <si>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</si>
  <si>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</si>
  <si>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</si>
  <si>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</si>
  <si>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</si>
  <si>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</si>
  <si>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</si>
  <si>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</si>
  <si>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</si>
  <si>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</si>
  <si>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</si>
  <si>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</si>
  <si>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</si>
  <si>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</si>
  <si>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</si>
  <si>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</si>
  <si>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</si>
  <si>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</si>
  <si>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</si>
  <si>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</si>
  <si>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</si>
  <si>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</si>
  <si>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</si>
  <si>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</si>
  <si>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</si>
  <si>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</si>
  <si>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</si>
  <si>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</si>
  <si>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</si>
  <si>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</si>
  <si>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</si>
  <si>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</si>
  <si>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</si>
  <si>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</si>
  <si>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</si>
  <si>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</si>
  <si>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</si>
  <si>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</si>
  <si>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</si>
  <si>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</si>
  <si>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</si>
  <si>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</si>
  <si>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</si>
  <si>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</si>
  <si>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</si>
  <si>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</si>
  <si>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</si>
  <si>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</si>
  <si>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</si>
  <si>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</si>
  <si>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</si>
  <si>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</si>
  <si>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</si>
  <si>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</si>
  <si>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</si>
  <si>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</si>
  <si>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</si>
  <si>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</si>
  <si>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</si>
  <si>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</si>
  <si>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</si>
  <si>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</si>
  <si>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</si>
  <si>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</si>
  <si>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</si>
  <si>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</si>
  <si>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</si>
  <si>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</si>
  <si>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</si>
  <si>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</si>
  <si>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</si>
  <si>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</si>
  <si>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</si>
  <si>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</si>
  <si>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</si>
  <si>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</si>
  <si>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</si>
  <si>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</si>
  <si>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</si>
  <si>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</si>
  <si>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</si>
  <si>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</si>
  <si>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</si>
  <si>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</si>
  <si>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</si>
  <si>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</si>
  <si>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</si>
  <si>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</si>
  <si>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</si>
  <si>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</si>
  <si>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</si>
  <si>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</si>
  <si>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</si>
  <si>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</si>
  <si>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</si>
  <si>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</si>
  <si>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</si>
  <si>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</si>
  <si>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</si>
  <si>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</si>
  <si>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</si>
  <si>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</si>
  <si>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</si>
  <si>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</si>
  <si>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</si>
  <si>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</si>
  <si>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</si>
  <si>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</si>
  <si>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</si>
  <si>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</si>
  <si>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</si>
  <si>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</si>
  <si>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</si>
  <si>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</si>
  <si>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</si>
  <si>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</si>
  <si>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</si>
  <si>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</si>
  <si>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</si>
  <si>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</si>
  <si>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</si>
  <si>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</si>
  <si>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</si>
  <si>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</si>
  <si>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</si>
  <si>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</si>
  <si>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</si>
  <si>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</si>
  <si>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</si>
  <si>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</si>
  <si>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</si>
  <si>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</si>
  <si>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</si>
  <si>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</si>
  <si>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</si>
  <si>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</si>
  <si>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</si>
  <si>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</si>
  <si>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</si>
  <si>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</si>
  <si>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</si>
  <si>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</si>
  <si>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</si>
  <si>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</si>
  <si>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</si>
  <si>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</si>
  <si>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</si>
  <si>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</si>
  <si>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</si>
  <si>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</si>
  <si>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</si>
  <si>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</si>
  <si>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</si>
  <si>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</si>
  <si>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</si>
  <si>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</si>
  <si>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</si>
  <si>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</si>
  <si>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</si>
  <si>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</si>
  <si>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</si>
  <si>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</si>
  <si>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</si>
  <si>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</si>
  <si>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</si>
  <si>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</si>
  <si>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</si>
  <si>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</si>
  <si>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</si>
  <si>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</si>
  <si>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</si>
  <si>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</si>
  <si>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</si>
  <si>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</si>
  <si>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</si>
  <si>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</si>
  <si>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</si>
  <si>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</si>
  <si>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</si>
  <si>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</si>
  <si>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</si>
  <si>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</si>
  <si>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</si>
  <si>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</si>
  <si>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</si>
  <si>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</si>
  <si>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</si>
  <si>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</si>
  <si>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</si>
  <si>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</si>
  <si>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</si>
  <si>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</si>
  <si>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</si>
  <si>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</si>
  <si>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</si>
  <si>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</si>
  <si>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</si>
  <si>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</si>
  <si>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</si>
  <si>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</si>
  <si>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</si>
  <si>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</si>
  <si>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</si>
  <si>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</si>
  <si>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</si>
  <si>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</si>
  <si>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</si>
  <si>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</si>
  <si>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</si>
  <si>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</si>
  <si>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</si>
  <si>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</si>
  <si>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</si>
  <si>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</si>
  <si>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</si>
  <si>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</si>
  <si>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</si>
  <si>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</si>
  <si>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</si>
  <si>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</si>
  <si>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</si>
  <si>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</si>
  <si>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</si>
  <si>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</si>
  <si>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</si>
  <si>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</si>
  <si>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</si>
  <si>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</si>
  <si>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</si>
  <si>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</si>
  <si>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</si>
  <si>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</si>
  <si>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</si>
  <si>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</si>
  <si>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</si>
  <si>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</si>
  <si>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</si>
  <si>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</si>
  <si>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</si>
  <si>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</si>
  <si>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</si>
  <si>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</si>
  <si>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</si>
  <si>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</si>
  <si>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</si>
  <si>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</si>
  <si>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</si>
  <si>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</si>
  <si>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</si>
  <si>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</si>
  <si>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</si>
  <si>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</si>
  <si>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</si>
  <si>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</si>
  <si>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</si>
  <si>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</si>
  <si>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</si>
  <si>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</si>
  <si>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</si>
  <si>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</si>
  <si>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</si>
  <si>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</si>
  <si>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</si>
  <si>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</si>
  <si>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</si>
  <si>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</si>
  <si>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</si>
  <si>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</si>
  <si>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</si>
  <si>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</si>
  <si>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</si>
  <si>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</si>
  <si>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</si>
  <si>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</si>
  <si>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</si>
  <si>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</si>
  <si>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</si>
  <si>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</si>
  <si>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</si>
  <si>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</si>
  <si>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</si>
  <si>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</si>
  <si>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</si>
  <si>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</si>
  <si>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</si>
  <si>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</si>
  <si>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</si>
  <si>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</si>
  <si>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</si>
  <si>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</si>
  <si>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</si>
  <si>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</si>
  <si>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</si>
  <si>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</si>
  <si>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</si>
  <si>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</si>
  <si>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</si>
  <si>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</si>
  <si>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</si>
  <si>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</si>
  <si>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</si>
  <si>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</si>
  <si>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</si>
  <si>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</si>
  <si>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</si>
  <si>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</si>
  <si>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</si>
  <si>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</si>
  <si>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</si>
  <si>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</si>
  <si>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</si>
  <si>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</si>
  <si>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</si>
  <si>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</si>
  <si>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</si>
  <si>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</si>
  <si>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</si>
  <si>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</si>
  <si>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</si>
  <si>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</si>
  <si>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</si>
  <si>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</si>
  <si>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</si>
  <si>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</si>
  <si>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</si>
  <si>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</si>
  <si>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</si>
  <si>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</si>
  <si>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</si>
  <si>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</si>
  <si>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</si>
  <si>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</si>
  <si>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</si>
  <si>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</si>
  <si>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</si>
  <si>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</si>
  <si>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</si>
  <si>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</si>
  <si>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</si>
  <si>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</si>
  <si>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</si>
  <si>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</si>
  <si>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</si>
  <si>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</si>
  <si>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</si>
  <si>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</si>
  <si>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</si>
  <si>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</si>
  <si>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</si>
  <si>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</si>
  <si>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</si>
  <si>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</si>
  <si>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</si>
  <si>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</si>
  <si>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</si>
  <si>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</si>
  <si>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</si>
  <si>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</si>
  <si>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</si>
  <si>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</si>
  <si>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</si>
  <si>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</si>
  <si>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</si>
  <si>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</si>
  <si>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</si>
  <si>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</si>
  <si>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</si>
  <si>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</si>
  <si>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</si>
  <si>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</si>
  <si>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</si>
  <si>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</si>
  <si>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</si>
  <si>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</si>
  <si>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</si>
  <si>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</si>
  <si>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</si>
  <si>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</si>
  <si>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</si>
  <si>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</si>
  <si>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</si>
  <si>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</si>
  <si>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</si>
  <si>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</si>
  <si>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</si>
  <si>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</si>
  <si>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</si>
  <si>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</si>
  <si>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</si>
  <si>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</si>
  <si>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</si>
  <si>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</si>
  <si>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</si>
  <si>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</si>
  <si>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</si>
  <si>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</si>
  <si>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</si>
  <si>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</si>
  <si>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</si>
  <si>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</si>
  <si>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</si>
  <si>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</si>
  <si>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</si>
  <si>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</si>
  <si>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</si>
  <si>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</si>
  <si>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</si>
  <si>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</si>
  <si>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</si>
  <si>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</si>
  <si>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</si>
  <si>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</si>
  <si>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</si>
  <si>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</si>
  <si>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</si>
  <si>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</si>
  <si>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</si>
  <si>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</si>
  <si>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</si>
  <si>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</si>
  <si>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</si>
  <si>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</si>
  <si>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</si>
  <si>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</si>
  <si>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</si>
  <si>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</si>
  <si>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</si>
  <si>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</si>
  <si>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</si>
  <si>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</si>
  <si>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</si>
  <si>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</si>
  <si>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</si>
  <si>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</si>
  <si>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</si>
  <si>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</si>
  <si>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</si>
  <si>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</si>
  <si>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</si>
  <si>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</si>
  <si>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</si>
  <si>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</si>
  <si>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</si>
  <si>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</si>
  <si>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</si>
  <si>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</si>
  <si>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</si>
  <si>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</si>
  <si>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</si>
  <si>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</si>
  <si>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</si>
  <si>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</si>
  <si>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</si>
  <si>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</si>
  <si>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</si>
  <si>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</si>
  <si>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</si>
  <si>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</si>
  <si>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</si>
  <si>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</si>
  <si>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</si>
  <si>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</si>
  <si>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</si>
  <si>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</si>
  <si>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</si>
  <si>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</si>
  <si>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</si>
  <si>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</si>
  <si>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</si>
  <si>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</si>
  <si>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</si>
  <si>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</si>
  <si>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</si>
  <si>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</si>
  <si>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</si>
  <si>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</si>
  <si>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</si>
  <si>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</si>
  <si>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</si>
  <si>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</si>
  <si>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</si>
  <si>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</si>
  <si>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</si>
  <si>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</si>
  <si>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</si>
  <si>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</si>
  <si>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</si>
  <si>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</si>
  <si>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</si>
  <si>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</si>
  <si>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</si>
  <si>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</si>
  <si>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</si>
  <si>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</si>
  <si>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</si>
  <si>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</si>
  <si>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</si>
  <si>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</si>
  <si>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</si>
  <si>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</si>
  <si>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</si>
  <si>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</si>
  <si>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</si>
  <si>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</si>
  <si>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</si>
  <si>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</si>
  <si>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</si>
  <si>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</si>
  <si>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</si>
  <si>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</si>
  <si>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</si>
  <si>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</si>
  <si>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</si>
  <si>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</si>
  <si>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</si>
  <si>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</si>
  <si>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</si>
  <si>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</si>
  <si>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</si>
  <si>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</si>
  <si>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</si>
  <si>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</si>
  <si>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</si>
  <si>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</si>
  <si>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</si>
  <si>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</si>
  <si>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</si>
  <si>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</si>
  <si>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</si>
  <si>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</si>
  <si>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</si>
  <si>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</si>
  <si>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</si>
  <si>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</si>
  <si>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</si>
  <si>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</si>
  <si>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</si>
  <si>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</si>
  <si>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</si>
  <si>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</si>
  <si>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</si>
  <si>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</si>
  <si>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</si>
  <si>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</si>
  <si>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</si>
  <si>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</si>
  <si>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</si>
  <si>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</si>
  <si>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</si>
  <si>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</si>
  <si>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</si>
  <si>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</si>
  <si>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</si>
  <si>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</si>
  <si>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</si>
  <si>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</si>
  <si>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</si>
  <si>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</si>
  <si>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</si>
  <si>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</si>
  <si>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</si>
  <si>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</si>
  <si>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</si>
  <si>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</si>
  <si>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</si>
  <si>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</si>
  <si>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</si>
  <si>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</si>
  <si>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</si>
  <si>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</si>
  <si>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</si>
  <si>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</si>
  <si>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</si>
  <si>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</si>
  <si>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</si>
  <si>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</si>
  <si>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</si>
  <si>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</si>
  <si>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</si>
  <si>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</si>
  <si>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</si>
  <si>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</si>
  <si>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</si>
  <si>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</si>
  <si>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</si>
  <si>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</si>
  <si>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</si>
  <si>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</si>
  <si>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</si>
  <si>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</si>
  <si>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</si>
  <si>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</si>
  <si>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</si>
  <si>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</si>
  <si>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</si>
  <si>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</si>
  <si>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</si>
  <si>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</si>
  <si>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</si>
  <si>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</si>
  <si>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</si>
  <si>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</si>
  <si>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</si>
  <si>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</si>
  <si>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</si>
  <si>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</si>
  <si>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</si>
  <si>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</si>
  <si>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</si>
  <si>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</si>
  <si>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</si>
  <si>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</si>
  <si>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</si>
  <si>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</si>
  <si>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</si>
  <si>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</si>
  <si>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</si>
  <si>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</si>
  <si>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</si>
  <si>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</si>
  <si>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</si>
  <si>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</si>
  <si>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</si>
  <si>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</si>
  <si>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</si>
  <si>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</si>
  <si>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</si>
  <si>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</si>
  <si>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</si>
  <si>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</si>
  <si>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</si>
  <si>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</si>
  <si>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</si>
  <si>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</si>
  <si>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</si>
  <si>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</si>
  <si>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</si>
  <si>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</si>
  <si>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</si>
  <si>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</si>
  <si>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</si>
  <si>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</si>
  <si>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</si>
  <si>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</si>
  <si>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</si>
  <si>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</si>
  <si>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</si>
  <si>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</si>
  <si>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</si>
  <si>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</si>
  <si>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</si>
  <si>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</si>
  <si>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</si>
  <si>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</si>
  <si>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</si>
  <si>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</si>
  <si>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</si>
  <si>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</si>
  <si>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</si>
  <si>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</si>
  <si>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</si>
  <si>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</si>
  <si>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</si>
  <si>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</si>
  <si>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</si>
  <si>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</si>
  <si>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</si>
  <si>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</si>
  <si>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</si>
  <si>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</si>
  <si>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</si>
  <si>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</si>
  <si>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</si>
  <si>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</si>
  <si>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</si>
  <si>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</si>
  <si>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</si>
  <si>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</si>
  <si>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</si>
  <si>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</si>
  <si>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</si>
  <si>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</si>
  <si>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</si>
  <si>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</si>
  <si>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</si>
  <si>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</si>
  <si>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</si>
  <si>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</si>
  <si>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</si>
  <si>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</si>
  <si>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</si>
  <si>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</si>
  <si>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</si>
  <si>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</si>
  <si>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</si>
  <si>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</si>
  <si>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</si>
  <si>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</si>
  <si>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</si>
  <si>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</si>
  <si>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</si>
  <si>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</si>
  <si>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</si>
  <si>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</si>
  <si>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</si>
  <si>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</si>
  <si>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</si>
  <si>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</si>
  <si>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</si>
  <si>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</si>
  <si>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</si>
  <si>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</si>
  <si>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</si>
  <si>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</si>
  <si>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</si>
  <si>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</si>
  <si>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</si>
  <si>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</si>
  <si>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</si>
  <si>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</si>
  <si>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</si>
  <si>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</si>
  <si>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</si>
  <si>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</si>
  <si>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</si>
  <si>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</si>
  <si>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</si>
  <si>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</si>
  <si>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</si>
  <si>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</si>
  <si>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</si>
  <si>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</si>
  <si>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</si>
  <si>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</si>
  <si>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</si>
  <si>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</si>
  <si>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</si>
  <si>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</si>
  <si>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</si>
  <si>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</si>
  <si>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</si>
  <si>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</si>
  <si>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</si>
  <si>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</si>
  <si>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</si>
  <si>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</si>
  <si>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</si>
  <si>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</si>
  <si>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</si>
  <si>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</si>
  <si>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</si>
  <si>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</si>
  <si>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</si>
  <si>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</si>
  <si>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</si>
  <si>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</si>
  <si>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</si>
  <si>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</si>
  <si>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</si>
  <si>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</si>
  <si>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</si>
  <si>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</si>
  <si>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</si>
  <si>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</si>
  <si>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</si>
  <si>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</si>
  <si>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</si>
  <si>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</si>
  <si>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</si>
  <si>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</si>
  <si>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</si>
  <si>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</si>
  <si>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</si>
  <si>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</si>
  <si>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</si>
  <si>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</si>
  <si>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</si>
  <si>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</si>
  <si>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</si>
  <si>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</si>
  <si>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</si>
  <si>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</si>
  <si>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</si>
  <si>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</si>
  <si>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</si>
  <si>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</si>
  <si>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</si>
  <si>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</si>
  <si>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</si>
  <si>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</si>
  <si>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</si>
  <si>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</si>
  <si>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</si>
  <si>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</si>
  <si>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</si>
  <si>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</si>
  <si>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</si>
  <si>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</si>
  <si>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</si>
  <si>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</si>
  <si>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</si>
  <si>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</si>
  <si>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</si>
  <si>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</si>
  <si>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</si>
  <si>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</si>
  <si>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</si>
  <si>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</si>
  <si>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</si>
  <si>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</si>
  <si>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</si>
  <si>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</si>
  <si>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</si>
  <si>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</si>
  <si>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</si>
  <si>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</si>
  <si>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</si>
  <si>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</si>
  <si>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</si>
  <si>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</si>
  <si>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</si>
  <si>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</si>
  <si>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</si>
  <si>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</si>
  <si>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</si>
  <si>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</si>
  <si>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</si>
  <si>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</si>
  <si>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</si>
  <si>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</si>
  <si>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</si>
  <si>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</si>
  <si>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</si>
  <si>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</si>
  <si>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</si>
  <si>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</si>
  <si>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</si>
  <si>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</si>
  <si>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</si>
  <si>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</si>
  <si>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</si>
  <si>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</si>
  <si>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</si>
  <si>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</si>
  <si>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</si>
  <si>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</si>
  <si>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</si>
  <si>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</si>
  <si>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</si>
  <si>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</si>
  <si>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</si>
  <si>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</si>
  <si>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</si>
  <si>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</si>
  <si>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</si>
  <si>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</si>
  <si>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</si>
  <si>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</si>
  <si>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</si>
  <si>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</si>
  <si>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</si>
  <si>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</si>
  <si>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</si>
  <si>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</si>
  <si>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</si>
  <si>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</si>
  <si>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</si>
  <si>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</si>
  <si>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</si>
  <si>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</si>
  <si>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</si>
  <si>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</si>
  <si>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</si>
  <si>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</si>
  <si>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</si>
  <si>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</si>
  <si>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</si>
  <si>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</si>
  <si>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</si>
  <si>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</si>
  <si>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</si>
  <si>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</si>
  <si>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</si>
  <si>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</si>
  <si>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</si>
  <si>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</si>
  <si>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</si>
  <si>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</si>
  <si>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</si>
  <si>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</si>
  <si>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</si>
  <si>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</si>
  <si>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</si>
  <si>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</si>
  <si>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</si>
  <si>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</si>
  <si>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</si>
  <si>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</si>
  <si>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</si>
  <si>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</si>
  <si>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</si>
  <si>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</si>
  <si>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</si>
  <si>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</si>
  <si>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</si>
  <si>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</si>
  <si>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</si>
  <si>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</si>
  <si>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</si>
  <si>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</si>
  <si>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</si>
  <si>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</si>
  <si>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</si>
  <si>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</si>
  <si>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</si>
  <si>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</si>
  <si>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</si>
  <si>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</si>
  <si>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</si>
  <si>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</si>
  <si>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</si>
  <si>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</si>
  <si>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</si>
  <si>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</si>
  <si>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</si>
  <si>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</si>
  <si>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</si>
  <si>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</si>
  <si>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</si>
  <si>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</si>
  <si>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</si>
  <si>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</si>
  <si>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</si>
  <si>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</si>
  <si>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</si>
  <si>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</si>
  <si>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</si>
  <si>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</si>
  <si>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</si>
  <si>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</si>
  <si>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</si>
  <si>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</si>
  <si>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</si>
  <si>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</si>
  <si>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</si>
  <si>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</si>
  <si>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</si>
  <si>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</si>
  <si>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</si>
  <si>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</si>
  <si>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</si>
  <si>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</si>
  <si>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</si>
  <si>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</si>
  <si>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</si>
  <si>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</si>
  <si>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</si>
  <si>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</si>
  <si>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</si>
  <si>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</si>
  <si>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</si>
  <si>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</si>
  <si>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</si>
  <si>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</si>
  <si>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</si>
  <si>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</si>
  <si>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</si>
  <si>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</si>
  <si>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</si>
  <si>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</si>
  <si>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</si>
  <si>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</si>
  <si>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</si>
  <si>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</si>
  <si>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</si>
  <si>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</si>
  <si>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</si>
  <si>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</si>
  <si>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</si>
  <si>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</si>
  <si>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</si>
  <si>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</si>
  <si>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</si>
  <si>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</si>
  <si>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</si>
  <si>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</si>
  <si>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</si>
  <si>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</si>
  <si>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</si>
  <si>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</si>
  <si>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</si>
  <si>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</si>
  <si>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</si>
  <si>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</si>
  <si>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</si>
  <si>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</si>
  <si>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</si>
  <si>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</si>
  <si>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</si>
  <si>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</si>
  <si>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</si>
  <si>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</si>
  <si>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</si>
  <si>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</si>
  <si>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</si>
  <si>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</si>
  <si>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</si>
  <si>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</si>
  <si>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</si>
  <si>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</si>
  <si>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</si>
  <si>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</si>
  <si>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</si>
  <si>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</si>
  <si>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</si>
  <si>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</si>
  <si>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</si>
  <si>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</si>
  <si>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</si>
  <si>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</si>
  <si>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</si>
  <si>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</si>
  <si>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</si>
  <si>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</si>
  <si>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</si>
  <si>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</si>
  <si>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</si>
  <si>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</si>
  <si>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</si>
  <si>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</si>
  <si>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</si>
  <si>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</si>
  <si>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</si>
  <si>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</si>
  <si>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</si>
  <si>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</si>
  <si>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</si>
  <si>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</si>
  <si>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</si>
  <si>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</si>
  <si>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</si>
  <si>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</si>
  <si>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</si>
  <si>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</si>
  <si>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</si>
  <si>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</si>
  <si>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</si>
  <si>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</si>
  <si>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</si>
  <si>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</si>
  <si>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</si>
  <si>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</si>
  <si>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</si>
  <si>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</si>
  <si>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</si>
  <si>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</si>
  <si>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</si>
  <si>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</si>
  <si>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</si>
  <si>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</si>
  <si>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</si>
  <si>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</si>
  <si>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</si>
  <si>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</si>
  <si>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</si>
  <si>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</si>
  <si>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</si>
  <si>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</si>
  <si>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</si>
  <si>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</si>
  <si>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</si>
  <si>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</si>
  <si>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</si>
  <si>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</si>
  <si>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</si>
  <si>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</si>
  <si>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</si>
  <si>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</si>
  <si>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</si>
  <si>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</si>
  <si>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</si>
  <si>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</si>
  <si>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</si>
  <si>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</si>
  <si>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</si>
  <si>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</si>
  <si>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</si>
  <si>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</si>
  <si>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</si>
  <si>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</si>
  <si>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</si>
  <si>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</si>
  <si>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</si>
  <si>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</si>
  <si>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</si>
  <si>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</si>
  <si>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</si>
  <si>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</si>
  <si>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</si>
  <si>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</si>
  <si>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</si>
  <si>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</si>
  <si>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</si>
  <si>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</si>
  <si>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</si>
  <si>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</si>
  <si>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</si>
  <si>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</si>
  <si>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</si>
  <si>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</si>
  <si>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</si>
  <si>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</si>
  <si>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</si>
  <si>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</si>
  <si>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</si>
  <si>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</si>
  <si>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</si>
  <si>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</si>
  <si>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</si>
  <si>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</si>
  <si>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</si>
  <si>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</si>
  <si>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</si>
  <si>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</si>
  <si>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</si>
  <si>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</si>
  <si>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</si>
  <si>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</si>
  <si>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</si>
  <si>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</si>
  <si>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</si>
  <si>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</si>
  <si>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</si>
  <si>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</si>
  <si>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</si>
  <si>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</si>
  <si>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</si>
  <si>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</si>
  <si>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</si>
  <si>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</si>
  <si>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</si>
  <si>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</si>
  <si>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</si>
  <si>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</si>
  <si>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</si>
  <si>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</si>
  <si>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</si>
  <si>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</si>
  <si>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</si>
  <si>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</si>
  <si>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</si>
  <si>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</si>
  <si>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</si>
  <si>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</si>
  <si>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</si>
  <si>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</si>
  <si>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</si>
  <si>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</si>
  <si>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</si>
  <si>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</si>
  <si>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</si>
  <si>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</si>
  <si>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</si>
  <si>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</si>
  <si>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</si>
  <si>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</si>
  <si>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</si>
  <si>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</si>
  <si>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</si>
  <si>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</si>
  <si>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</si>
  <si>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</si>
  <si>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</si>
  <si>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</si>
  <si>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</si>
  <si>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</si>
  <si>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</si>
  <si>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</si>
  <si>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</si>
  <si>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</si>
  <si>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</si>
  <si>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</si>
  <si>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</si>
  <si>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</si>
  <si>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</si>
  <si>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</si>
  <si>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</si>
  <si>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</si>
  <si>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</si>
  <si>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</si>
  <si>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</si>
  <si>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</si>
  <si>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</si>
  <si>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</si>
  <si>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</si>
  <si>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</si>
  <si>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</si>
  <si>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</si>
  <si>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</si>
  <si>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</si>
  <si>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</si>
  <si>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</si>
  <si>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</si>
  <si>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</si>
  <si>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</si>
  <si>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</si>
  <si>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</si>
  <si>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</si>
  <si>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</si>
  <si>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</si>
  <si>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</si>
  <si>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</si>
  <si>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</si>
  <si>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</si>
  <si>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</si>
  <si>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</si>
  <si>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</si>
  <si>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</si>
  <si>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</si>
  <si>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</si>
  <si>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</si>
  <si>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</si>
  <si>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</si>
  <si>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</si>
  <si>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</si>
  <si>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</si>
  <si>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</si>
  <si>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</si>
  <si>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</si>
  <si>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</si>
  <si>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</si>
  <si>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</si>
  <si>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</si>
  <si>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</si>
  <si>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</si>
  <si>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</si>
  <si>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</si>
  <si>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</si>
  <si>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</si>
  <si>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</si>
  <si>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</si>
  <si>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</si>
  <si>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</si>
  <si>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</si>
  <si>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</si>
  <si>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</si>
  <si>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</si>
  <si>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</si>
  <si>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</si>
  <si>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</si>
  <si>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</si>
  <si>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</si>
  <si>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</si>
  <si>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</si>
  <si>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</si>
  <si>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</si>
  <si>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</si>
  <si>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</si>
  <si>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</si>
  <si>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</si>
  <si>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</si>
  <si>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</si>
  <si>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</si>
  <si>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</si>
  <si>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</si>
  <si>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</si>
  <si>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</si>
  <si>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</si>
  <si>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</si>
  <si>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</si>
  <si>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</si>
  <si>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</si>
  <si>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</si>
  <si>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</si>
  <si>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</si>
  <si>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</si>
  <si>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</si>
  <si>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</si>
  <si>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</si>
  <si>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</si>
  <si>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</si>
  <si>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</si>
  <si>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</si>
  <si>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</si>
  <si>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</si>
  <si>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</si>
  <si>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</si>
  <si>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</si>
  <si>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</si>
  <si>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</si>
  <si>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</si>
  <si>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</si>
  <si>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</si>
  <si>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</si>
  <si>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</si>
  <si>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</si>
  <si>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</si>
  <si>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</si>
  <si>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</si>
  <si>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</si>
  <si>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</si>
  <si>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</si>
  <si>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</si>
  <si>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</si>
  <si>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</si>
  <si>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</si>
  <si>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</si>
  <si>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</si>
  <si>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</si>
  <si>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</si>
  <si>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</si>
  <si>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</si>
  <si>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</si>
  <si>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</si>
  <si>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</si>
  <si>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</si>
  <si>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</si>
  <si>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</si>
  <si>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</si>
  <si>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</si>
  <si>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</si>
  <si>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</si>
  <si>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</si>
  <si>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</si>
  <si>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</si>
  <si>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</si>
  <si>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</si>
  <si>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</si>
  <si>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</si>
  <si>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</si>
  <si>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</si>
  <si>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</si>
  <si>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</si>
  <si>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</si>
  <si>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</si>
  <si>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</si>
  <si>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</si>
  <si>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</si>
  <si>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</si>
  <si>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</si>
  <si>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</si>
  <si>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</si>
  <si>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</si>
  <si>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</si>
  <si>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</si>
  <si>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</si>
  <si>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</si>
  <si>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</si>
  <si>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</si>
  <si>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</si>
  <si>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</si>
  <si>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</si>
  <si>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</si>
  <si>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</si>
  <si>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</si>
  <si>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</si>
  <si>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</si>
  <si>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</si>
  <si>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</si>
  <si>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</si>
  <si>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</si>
  <si>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</si>
  <si>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</si>
  <si>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</si>
  <si>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</si>
  <si>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</si>
  <si>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</si>
  <si>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</si>
  <si>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</si>
  <si>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</si>
  <si>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</si>
  <si>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</si>
  <si>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</si>
  <si>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</si>
  <si>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</si>
  <si>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</si>
  <si>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</si>
  <si>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</si>
  <si>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</si>
  <si>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</si>
  <si>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</si>
  <si>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</si>
  <si>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</si>
  <si>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</si>
  <si>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</si>
  <si>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</si>
  <si>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</si>
  <si>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</si>
  <si>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</si>
  <si>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</si>
  <si>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</si>
  <si>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</si>
  <si>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</si>
  <si>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</si>
  <si>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</si>
  <si>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</si>
  <si>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</si>
  <si>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</si>
  <si>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</si>
  <si>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</si>
  <si>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</si>
  <si>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</si>
  <si>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</si>
  <si>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</si>
  <si>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</si>
  <si>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</si>
  <si>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</si>
  <si>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</si>
  <si>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</si>
  <si>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</si>
  <si>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</si>
  <si>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</si>
  <si>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</si>
  <si>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</si>
  <si>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</si>
  <si>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</si>
  <si>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</si>
  <si>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</si>
  <si>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</si>
  <si>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</si>
  <si>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</si>
  <si>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</si>
  <si>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</si>
  <si>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</si>
  <si>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</si>
  <si>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</si>
  <si>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</si>
  <si>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</si>
  <si>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</si>
  <si>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</si>
  <si>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</si>
  <si>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</si>
  <si>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</si>
  <si>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</si>
  <si>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</si>
  <si>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</si>
  <si>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</si>
  <si>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</si>
  <si>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</si>
  <si>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</si>
  <si>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</si>
  <si>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</si>
  <si>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</si>
  <si>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</si>
  <si>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</si>
  <si>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</si>
  <si>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</si>
  <si>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</si>
  <si>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</si>
  <si>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</si>
  <si>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</si>
  <si>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</si>
  <si>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</si>
  <si>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</si>
  <si>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</si>
  <si>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</si>
  <si>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</si>
  <si>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</si>
  <si>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</si>
  <si>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</si>
  <si>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</si>
  <si>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</si>
  <si>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</si>
  <si>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</si>
  <si>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</si>
  <si>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</si>
  <si>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</si>
  <si>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</si>
  <si>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</si>
  <si>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</si>
  <si>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</si>
  <si>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</si>
  <si>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</si>
  <si>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</si>
  <si>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</si>
  <si>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</si>
  <si>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</si>
  <si>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</si>
  <si>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</si>
  <si>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</si>
  <si>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</si>
  <si>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</si>
  <si>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</si>
  <si>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</si>
  <si>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</si>
  <si>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</si>
  <si>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</si>
  <si>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</si>
  <si>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</si>
  <si>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</si>
  <si>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</si>
  <si>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</si>
  <si>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</si>
  <si>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</si>
  <si>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</si>
  <si>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</si>
  <si>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</si>
  <si>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</si>
  <si>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</si>
  <si>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</si>
  <si>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</si>
  <si>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</si>
  <si>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</si>
  <si>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</si>
  <si>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</si>
  <si>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</si>
  <si>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</si>
  <si>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</si>
  <si>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</si>
  <si>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</si>
  <si>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</si>
  <si>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</si>
  <si>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</si>
  <si>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</si>
  <si>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</si>
  <si>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</si>
  <si>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</si>
  <si>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</si>
  <si>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</si>
  <si>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</si>
  <si>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</si>
  <si>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</si>
  <si>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</si>
  <si>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</si>
  <si>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</si>
  <si>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</si>
  <si>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</si>
  <si>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</si>
  <si>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</si>
  <si>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</si>
  <si>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</si>
  <si>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</si>
  <si>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</si>
  <si>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</si>
  <si>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</si>
  <si>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</si>
  <si>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</si>
  <si>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</si>
  <si>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</si>
  <si>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</si>
  <si>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</si>
  <si>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</si>
  <si>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</si>
  <si>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</si>
  <si>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</si>
  <si>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</si>
  <si>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</si>
  <si>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</si>
  <si>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</si>
  <si>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</si>
  <si>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</si>
  <si>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</si>
  <si>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</si>
  <si>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</si>
  <si>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</si>
  <si>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</si>
  <si>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</si>
  <si>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</si>
  <si>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</si>
  <si>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</si>
  <si>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</si>
  <si>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</si>
  <si>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</si>
  <si>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</si>
  <si>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</si>
  <si>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</si>
  <si>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</si>
  <si>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</si>
  <si>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</si>
  <si>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</si>
  <si>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</si>
  <si>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</si>
  <si>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</si>
  <si>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</si>
  <si>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</si>
  <si>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</si>
  <si>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</si>
  <si>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</si>
  <si>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</si>
  <si>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</si>
  <si>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</si>
  <si>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</si>
  <si>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</si>
  <si>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</si>
  <si>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</si>
  <si>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</si>
  <si>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</si>
  <si>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</si>
  <si>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</si>
  <si>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</si>
  <si>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</si>
  <si>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</si>
  <si>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</si>
  <si>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</si>
  <si>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</si>
  <si>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</si>
  <si>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</si>
  <si>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</si>
  <si>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</si>
  <si>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</si>
  <si>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</si>
  <si>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</si>
  <si>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</si>
  <si>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</si>
  <si>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</si>
  <si>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</si>
  <si>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</si>
  <si>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</si>
  <si>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</si>
  <si>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</si>
  <si>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</si>
  <si>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</si>
  <si>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</si>
  <si>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</si>
  <si>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</si>
  <si>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</si>
  <si>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</si>
  <si>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</si>
  <si>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</si>
  <si>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</si>
  <si>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</si>
  <si>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</si>
  <si>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</si>
  <si>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</si>
  <si>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</si>
  <si>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</si>
  <si>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</si>
  <si>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</si>
  <si>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</si>
  <si>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</si>
  <si>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</si>
  <si>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</si>
  <si>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</si>
  <si>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</si>
  <si>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</si>
  <si>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</si>
  <si>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</si>
  <si>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</si>
  <si>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</si>
  <si>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</si>
  <si>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</si>
  <si>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</si>
  <si>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</si>
  <si>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</si>
  <si>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</si>
  <si>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</si>
  <si>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</si>
  <si>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</si>
  <si>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</si>
  <si>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</si>
  <si>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</si>
  <si>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</si>
  <si>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</si>
  <si>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</si>
  <si>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</si>
  <si>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</si>
  <si>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</si>
  <si>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</si>
  <si>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</si>
  <si>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</si>
  <si>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</si>
  <si>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</si>
  <si>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</si>
  <si>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</si>
  <si>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</si>
  <si>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</si>
  <si>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</si>
  <si>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</si>
  <si>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</si>
  <si>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</si>
  <si>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</si>
  <si>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</si>
  <si>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</si>
  <si>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</si>
  <si>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</si>
  <si>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</si>
  <si>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</si>
  <si>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</si>
  <si>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</si>
  <si>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</si>
  <si>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</si>
  <si>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</si>
  <si>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</si>
  <si>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</si>
  <si>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</si>
  <si>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</si>
  <si>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</si>
  <si>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</si>
  <si>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</si>
  <si>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</si>
  <si>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</si>
  <si>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</si>
  <si>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</si>
  <si>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</si>
  <si>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</si>
  <si>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</si>
  <si>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</si>
  <si>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</si>
  <si>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</si>
  <si>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</si>
  <si>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</si>
  <si>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</si>
  <si>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</si>
  <si>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</si>
  <si>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</si>
  <si>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</si>
  <si>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</si>
  <si>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</si>
  <si>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</si>
  <si>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</si>
  <si>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</si>
  <si>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</si>
  <si>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</si>
  <si>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</si>
  <si>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</si>
  <si>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</si>
  <si>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</si>
  <si>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</si>
  <si>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</si>
  <si>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</si>
  <si>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</si>
  <si>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</si>
  <si>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</si>
  <si>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</si>
  <si>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</si>
  <si>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</si>
  <si>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</si>
  <si>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</si>
  <si>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</si>
  <si>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</si>
  <si>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</si>
  <si>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</si>
  <si>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</si>
  <si>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</si>
  <si>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</si>
  <si>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</si>
  <si>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</si>
  <si>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</si>
  <si>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</si>
  <si>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</si>
  <si>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</si>
  <si>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</si>
  <si>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</si>
  <si>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</si>
  <si>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</si>
  <si>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</si>
  <si>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</si>
  <si>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</si>
  <si>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</si>
  <si>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</si>
  <si>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</si>
  <si>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</si>
  <si>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</si>
  <si>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</si>
  <si>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</si>
  <si>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</si>
  <si>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</si>
  <si>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</si>
  <si>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</si>
  <si>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</si>
  <si>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</si>
  <si>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</si>
  <si>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</si>
  <si>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</si>
  <si>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</si>
  <si>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</si>
  <si>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</si>
  <si>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</si>
  <si>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</si>
  <si>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</si>
  <si>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</si>
  <si>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</si>
  <si>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</si>
  <si>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</si>
  <si>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</si>
  <si>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</si>
  <si>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</si>
  <si>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</si>
  <si>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</si>
  <si>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</si>
  <si>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</si>
  <si>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</si>
  <si>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</si>
  <si>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</si>
  <si>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</si>
  <si>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</si>
  <si>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</si>
  <si>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</si>
  <si>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</si>
  <si>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</si>
  <si>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</si>
  <si>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</si>
  <si>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</si>
  <si>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</si>
  <si>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</si>
  <si>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</si>
  <si>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</si>
  <si>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</si>
  <si>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</si>
  <si>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</si>
  <si>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</si>
  <si>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</si>
  <si>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</si>
  <si>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</si>
  <si>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</si>
  <si>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</si>
  <si>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</si>
  <si>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</si>
  <si>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</si>
  <si>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</si>
  <si>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</si>
  <si>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</si>
  <si>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</si>
  <si>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</si>
  <si>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</si>
  <si>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</si>
  <si>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</si>
  <si>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</si>
  <si>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</si>
  <si>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</si>
  <si>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</si>
  <si>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</si>
  <si>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</si>
  <si>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</si>
  <si>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</si>
  <si>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</si>
  <si>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</si>
  <si>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</si>
  <si>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</si>
  <si>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</si>
  <si>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</si>
  <si>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</si>
  <si>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</si>
  <si>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</si>
  <si>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</si>
  <si>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</si>
  <si>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</si>
  <si>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</si>
  <si>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</si>
  <si>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</si>
  <si>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</si>
  <si>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</si>
  <si>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</si>
  <si>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</si>
  <si>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</si>
  <si>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</si>
  <si>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</si>
  <si>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</si>
  <si>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</si>
  <si>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</si>
  <si>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</si>
  <si>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</si>
  <si>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</si>
  <si>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</si>
  <si>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</si>
  <si>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</si>
  <si>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</si>
  <si>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</si>
  <si>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</si>
  <si>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</si>
  <si>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</si>
  <si>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</si>
  <si>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</si>
  <si>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</si>
  <si>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</si>
  <si>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</si>
  <si>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</si>
  <si>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</si>
  <si>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</si>
  <si>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</si>
  <si>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</si>
  <si>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</si>
  <si>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</si>
  <si>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</si>
  <si>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</si>
  <si>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</si>
  <si>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</si>
  <si>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</si>
  <si>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</si>
  <si>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</si>
  <si>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</si>
  <si>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</si>
  <si>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</si>
  <si>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</si>
  <si>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</si>
  <si>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</si>
  <si>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</si>
  <si>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</si>
  <si>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</si>
  <si>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</si>
  <si>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</si>
  <si>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</si>
  <si>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</si>
  <si>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</si>
  <si>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</si>
  <si>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</si>
  <si>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</si>
  <si>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</si>
  <si>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</si>
  <si>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</si>
  <si>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</si>
  <si>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</si>
  <si>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</si>
  <si>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</si>
  <si>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</si>
  <si>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</si>
  <si>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</si>
  <si>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</si>
  <si>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</si>
  <si>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</si>
  <si>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</si>
  <si>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</si>
  <si>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</si>
  <si>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</si>
  <si>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</si>
  <si>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</si>
  <si>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</si>
  <si>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</si>
  <si>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</si>
  <si>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</si>
  <si>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</si>
  <si>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</si>
  <si>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</si>
  <si>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</si>
  <si>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</si>
  <si>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</si>
  <si>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</si>
  <si>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</si>
  <si>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</si>
  <si>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</si>
  <si>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</si>
  <si>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</si>
  <si>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</si>
  <si>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</si>
  <si>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</si>
  <si>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</si>
  <si>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</si>
  <si>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</si>
  <si>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</si>
  <si>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</si>
  <si>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</si>
  <si>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</si>
  <si>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</si>
  <si>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</si>
  <si>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</si>
  <si>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</si>
  <si>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</si>
  <si>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</si>
  <si>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</si>
  <si>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</si>
  <si>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</si>
  <si>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</si>
  <si>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</si>
  <si>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</si>
  <si>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</si>
  <si>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</si>
  <si>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</si>
  <si>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</si>
  <si>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</si>
  <si>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</si>
  <si>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</si>
  <si>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</si>
  <si>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</si>
  <si>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</si>
  <si>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</si>
  <si>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moved need 30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</si>
  <si>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</si>
  <si>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</si>
  <si>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</si>
  <si>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</si>
  <si>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</si>
  <si>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</si>
  <si>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</si>
  <si>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</si>
  <si>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</si>
  <si>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</si>
  <si>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</si>
  <si>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</si>
  <si>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</si>
  <si>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</si>
  <si>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</si>
  <si>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</si>
  <si>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</si>
  <si>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</si>
  <si>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</si>
  <si>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</si>
  <si>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</si>
  <si>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</si>
  <si>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</si>
  <si>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</si>
  <si>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</si>
  <si>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</si>
  <si>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</si>
  <si>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</si>
  <si>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</si>
  <si>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</si>
  <si>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</si>
  <si>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</si>
  <si>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</si>
  <si>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</si>
  <si>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</si>
  <si>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</si>
  <si>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</si>
  <si>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</si>
  <si>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</si>
  <si>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</si>
  <si>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</si>
  <si>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</si>
  <si>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</si>
  <si>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</si>
  <si>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</si>
  <si>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</si>
  <si>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</si>
  <si>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</si>
  <si>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</si>
  <si>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</si>
  <si>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</si>
  <si>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</si>
  <si>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</si>
  <si>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</si>
  <si>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</si>
  <si>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</si>
  <si>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</si>
  <si>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</si>
  <si>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</si>
  <si>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</si>
  <si>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</si>
  <si>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</si>
  <si>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</si>
  <si>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</si>
  <si>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</si>
  <si>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</si>
  <si>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</si>
  <si>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</si>
  <si>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</si>
  <si>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</si>
  <si>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</si>
  <si>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</si>
  <si>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</si>
  <si>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</si>
  <si>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</si>
  <si>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</si>
  <si>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</si>
  <si>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</si>
  <si>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</si>
  <si>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</si>
  <si>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</si>
  <si>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</si>
  <si>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</si>
  <si>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</si>
  <si>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</si>
  <si>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ETA 150 min</t>
  </si>
  <si>
    <t>PCM-20251115-00002565</t>
  </si>
  <si>
    <t>Site located inside National Guard access not allowed by security allowed time only from 9 to 5</t>
  </si>
  <si>
    <t>PCM-20251116-00000052</t>
  </si>
  <si>
    <t>security not allowing  Access with diesel and Road to site Blocked by Qdyia site is down and we can't access to Fuel escalated to SMT</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</si>
  <si>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</si>
  <si>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</si>
  <si>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</si>
  <si>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</si>
  <si>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</si>
  <si>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 xml:space="preserve">was access night issue located at USF area /20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</si>
  <si>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</si>
  <si>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</si>
  <si>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</si>
  <si>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</si>
  <si>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</si>
  <si>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</si>
  <si>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</si>
  <si>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</si>
  <si>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PCM-20251116-00000024</t>
  </si>
  <si>
    <t>Site located in side tunnel and power not available and not applicable to connect PG</t>
  </si>
  <si>
    <t>PCM-20251116-00000517</t>
  </si>
  <si>
    <t>EM team moved need 10 min</t>
  </si>
  <si>
    <t>PCM-20251116-00000476</t>
  </si>
  <si>
    <t>site located in Fursan island. team checking for sceco complain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</si>
</sst>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 totalsRowShown="0" headerRowDxfId="174" dataDxfId="173" headerRowBorderDxfId="171" tableBorderDxfId="172" totalsRowBorderDxfId="170">
  <autoFilter ref="A1:L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 totalsRowShown="0" headerRowDxfId="157" dataDxfId="156" headerRowBorderDxfId="154" tableBorderDxfId="155" totalsRowBorderDxfId="153">
  <autoFilter ref="A1:CJ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9" totalsRowShown="0" headerRowDxfId="48" dataDxfId="47" headerRowBorderDxfId="45" tableBorderDxfId="46" totalsRowBorderDxfId="44">
  <autoFilter ref="A1:L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4" totalsRowShown="0" headerRowDxfId="31" dataDxfId="30" headerRowBorderDxfId="28" tableBorderDxfId="29">
  <autoFilter ref="A1:L1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9" totalsRowShown="0" headerRowDxfId="15" dataDxfId="14" headerRowBorderDxfId="12" tableBorderDxfId="13">
  <autoFilter ref="A1:L10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7"/>
  <sheetViews>
    <sheetView workbookViewId="0">
      <selection activeCell="K7" sqref="K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314.36153136574285</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G7" ca="1" si="0">IFERROR(NOW()-F3,"")</f>
        <v>0.2267975694485358</v>
      </c>
      <c r="H3" s="111">
        <v>45977.077939814815</v>
      </c>
      <c r="I3" s="109" t="str">
        <f>IFERROR(VLOOKUP(D3,DB!A:F,6,0),"")</f>
        <v>Generator-SG</v>
      </c>
      <c r="J3" s="109" t="str">
        <f>IFERROR(VLOOKUP(D3,DB!A:G,7,0),"")</f>
        <v>Good</v>
      </c>
      <c r="K3" s="113" t="s">
        <v>39025</v>
      </c>
      <c r="L3" s="114" t="str">
        <f>IFERROR(VLOOKUP(D3,DB!A:I,9,0),"")</f>
        <v>Latis</v>
      </c>
    </row>
    <row r="4" spans="1:15" ht="15" customHeight="1">
      <c r="A4" s="108"/>
      <c r="B4" s="109" t="str">
        <f>IFERROR(VLOOKUP(D4,DB!A:K,11,0),"")</f>
        <v/>
      </c>
      <c r="C4" s="109"/>
      <c r="D4" s="109"/>
      <c r="E4" s="110"/>
      <c r="F4" s="111"/>
      <c r="G4" s="112">
        <f t="shared" ca="1" si="0"/>
        <v>45977.309957291669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45977.309957291669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45977.309957291669</v>
      </c>
      <c r="H6" s="111"/>
      <c r="I6" s="109" t="str">
        <f>IFERROR(VLOOKUP(D6,DB!A:F,6,0),"")</f>
        <v/>
      </c>
      <c r="J6" s="109" t="str">
        <f>IFERROR(VLOOKUP(D6,DB!A:G,7,0),"")</f>
        <v/>
      </c>
      <c r="K6" s="113"/>
      <c r="L6" s="114" t="str">
        <f>IFERROR(VLOOKUP(D6,DB!A:I,9,0),"")</f>
        <v/>
      </c>
    </row>
    <row r="7" spans="1:15" ht="15" customHeight="1">
      <c r="A7" s="117"/>
      <c r="B7" s="118" t="str">
        <f>IFERROR(VLOOKUP(D7,DB!A:K,11,0),"")</f>
        <v/>
      </c>
      <c r="C7" s="118"/>
      <c r="D7" s="118"/>
      <c r="E7" s="119"/>
      <c r="F7" s="120"/>
      <c r="G7" s="121">
        <f t="shared" ca="1" si="0"/>
        <v>45977.309957291669</v>
      </c>
      <c r="H7" s="120"/>
      <c r="I7" s="118" t="str">
        <f>IFERROR(VLOOKUP(D7,DB!A:F,6,0),"")</f>
        <v/>
      </c>
      <c r="J7" s="118" t="str">
        <f>IFERROR(VLOOKUP(D7,DB!A:G,7,0),"")</f>
        <v/>
      </c>
      <c r="K7" s="122"/>
      <c r="L7" s="123" t="str">
        <f>IFERROR(VLOOKUP(D7,DB!A:I,9,0),"")</f>
        <v/>
      </c>
    </row>
    <row r="8" spans="1:15" ht="15" customHeight="1">
      <c r="A8" s="150"/>
      <c r="B8" s="151" t="str">
        <f>IFERROR(VLOOKUP(D8,DB!A:K,11,0),"")</f>
        <v/>
      </c>
      <c r="C8" s="151"/>
      <c r="D8" s="151"/>
      <c r="E8" s="152"/>
      <c r="F8" s="149"/>
      <c r="G8" s="153">
        <f ca="1">IFERROR(NOW()-F8,"")</f>
        <v>45977.309957291669</v>
      </c>
      <c r="H8" s="149"/>
      <c r="I8" s="151" t="str">
        <f>IFERROR(VLOOKUP(D8,DB!A:F,6,0),"")</f>
        <v/>
      </c>
      <c r="J8" s="151" t="str">
        <f>IFERROR(VLOOKUP(D8,DB!A:G,7,0),"")</f>
        <v/>
      </c>
      <c r="K8" s="154"/>
      <c r="L8" s="155" t="str">
        <f>IFERROR(VLOOKUP(D8,DB!A:I,9,0),"")</f>
        <v/>
      </c>
    </row>
    <row r="9" spans="1:15" ht="15" customHeight="1">
      <c r="A9" s="150"/>
      <c r="B9" s="151" t="str">
        <f>IFERROR(VLOOKUP(D9,DB!A:K,11,0),"")</f>
        <v/>
      </c>
      <c r="C9" s="151"/>
      <c r="D9" s="151"/>
      <c r="E9" s="152"/>
      <c r="F9" s="149"/>
      <c r="G9" s="153">
        <f ca="1">IFERROR(NOW()-F9,"")</f>
        <v>45977.309957291669</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45977.309957291669</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45977.309957291669</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45977.309957291669</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45977.309957291669</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45977.309957291669</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45977.309957291669</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45977.309957291669</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45977.309957291669</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45977.309957291669</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45977.309957291669</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45977.309957291669</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45977.309957291669</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45977.309957291669</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45977.309957291669</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45977.309957291669</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45977.309957291669</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45977.309957291669</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45977.309957291669</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45977.309957291669</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45977.309957291669</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45977.309957291669</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45977.309957291669</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45977.309957291669</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45977.309957291669</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45977.309957291669</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45977.309957291669</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45977.309957291669</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45977.309957291669</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45977.309957291669</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45977.309957291669</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45977.309957291669</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45977.309957291669</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45977.309957291669</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45977.309957291669</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45977.309957291669</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45977.309957291669</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45977.309957291669</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45977.309957291669</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45977.309957291669</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45977.309957291669</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45977.309957291669</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45977.309957291669</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45977.309957291669</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45977.309957291669</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45977.309957291669</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45977.309957291669</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45977.309957291669</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45977.309957291669</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45977.309957291669</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45977.309957291669</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45977.309957291669</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45977.309957291669</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45977.309957291669</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45977.309957291669</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45977.309957291669</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45977.309957291669</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45977.309957291669</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45977.309957291669</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45977.309957291669</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45977.309957291669</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45977.309957291669</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45977.309957291669</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45977.309957291669</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45977.309957291669</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45977.309957291669</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45977.309957291669</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45977.309957291669</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45977.309957291669</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45977.309957291669</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45977.309957291669</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45977.309957291669</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45977.309957291669</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45977.309957291669</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45977.309957291669</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45977.309957291669</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45977.309957291669</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45977.309957291669</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45977.309957291669</v>
      </c>
      <c r="H87" s="149"/>
      <c r="I87" s="151" t="str">
        <f>IFERROR(VLOOKUP(D87,DB!A:F,6,0),"")</f>
        <v/>
      </c>
      <c r="J87" s="151" t="str">
        <f>IFERROR(VLOOKUP(D87,DB!A:G,7,0),"")</f>
        <v/>
      </c>
      <c r="K87" s="154"/>
      <c r="L87" s="155" t="str">
        <f>IFERROR(VLOOKUP(D87,DB!A:I,9,0),"")</f>
        <v/>
      </c>
    </row>
  </sheetData>
  <customSheetViews>
    <customSheetView guid="{F6042A99-DD27-4453-835D-0834D95730CC}" filter="1" showAutoFilter="1">
      <pageMargins left="0" right="0" top="0" bottom="0" header="0" footer="0"/>
      <autoFilter ref="B1:M1" xr:uid="{BD8D72F4-36AF-4532-AF4D-18BE9B524EB9}"/>
    </customSheetView>
  </customSheetViews>
  <dataValidations count="2">
    <dataValidation allowBlank="1" showInputMessage="1" showErrorMessage="1" sqref="E1" xr:uid="{5DBA255D-CDD9-49FB-AD3C-AF70AB4EE696}"/>
    <dataValidation type="list" allowBlank="1" showInputMessage="1" showErrorMessage="1" sqref="E2:E8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
  <sheetViews>
    <sheetView workbookViewId="0">
      <selection activeCell="B7" sqref="B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159"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152.31011932870751</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56">
        <v>45976.436342592591</v>
      </c>
      <c r="G4" s="105">
        <f ca="1">IFERROR(NOW()-F4,"-")</f>
        <v>0.87361469907773426</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39110</v>
      </c>
      <c r="B5" s="18" t="str">
        <f>IFERROR(VLOOKUP(D5,DB!A:K,11,0),"")</f>
        <v>R2</v>
      </c>
      <c r="C5" s="18">
        <v>1</v>
      </c>
      <c r="D5" s="18" t="s">
        <v>38840</v>
      </c>
      <c r="E5" s="103" t="s">
        <v>39021</v>
      </c>
      <c r="F5" s="104">
        <v>45976.723090277781</v>
      </c>
      <c r="G5" s="105">
        <f ca="1">IFERROR(NOW()-F5,"-")</f>
        <v>0.58686701388796791</v>
      </c>
      <c r="H5" s="156">
        <v>45976.715046296296</v>
      </c>
      <c r="I5" s="18" t="str">
        <f>IFERROR(VLOOKUP(D5,DB!A:F,6,0),"")</f>
        <v>Power cube</v>
      </c>
      <c r="J5" s="18" t="str">
        <f>IFERROR(VLOOKUP(D5,DB!A:G,7,0),"")</f>
        <v>In progress+No BB Design</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39112</v>
      </c>
      <c r="B6" s="18" t="str">
        <f>IFERROR(VLOOKUP(D6,DB!A:K,11,0),"")</f>
        <v>R2</v>
      </c>
      <c r="C6" s="18">
        <v>4</v>
      </c>
      <c r="D6" s="18" t="s">
        <v>19048</v>
      </c>
      <c r="E6" s="103" t="s">
        <v>39021</v>
      </c>
      <c r="F6" s="104">
        <v>45976.932523148149</v>
      </c>
      <c r="G6" s="105">
        <f ca="1">IFERROR(NOW()-F6,"-")</f>
        <v>0.37743414352007676</v>
      </c>
      <c r="H6" s="156">
        <v>45976.920451388891</v>
      </c>
      <c r="I6" s="18" t="str">
        <f>IFERROR(VLOOKUP(D6,DB!A:F,6,0),"")</f>
        <v>SCECO</v>
      </c>
      <c r="J6" s="18" t="str">
        <f>IFERROR(VLOOKUP(D6,DB!A:G,7,0),"")</f>
        <v>Dead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39114</v>
      </c>
      <c r="B7" s="18" t="str">
        <f>IFERROR(VLOOKUP(D7,DB!A:K,11,0),"")</f>
        <v>R2</v>
      </c>
      <c r="C7" s="18">
        <v>1</v>
      </c>
      <c r="D7" s="18" t="s">
        <v>25661</v>
      </c>
      <c r="E7" s="103" t="s">
        <v>39021</v>
      </c>
      <c r="F7" s="104">
        <v>45977.018923611111</v>
      </c>
      <c r="G7" s="105">
        <f ca="1">IFERROR(NOW()-F7,"-")</f>
        <v>0.29103368055803003</v>
      </c>
      <c r="H7" s="104">
        <v>45977.014143518521</v>
      </c>
      <c r="I7" s="18" t="str">
        <f>IFERROR(VLOOKUP(D7,DB!A:F,6,0),"")</f>
        <v>Generator-SG</v>
      </c>
      <c r="J7" s="18" t="str">
        <f>IFERROR(VLOOKUP(D7,DB!A:G,7,0),"")</f>
        <v>Vandalized</v>
      </c>
      <c r="K7" s="19" t="s">
        <v>39115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45977.309957291669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45977.309957291669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45977.309957291669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45977.309957291669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45977.309957291669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45977.309957291669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45977.309957291669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45977.309957291669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45977.309957291669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45977.309957291669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45977.309957291669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45977.309957291669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45977.309957291669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45977.309957291669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45977.309957291669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45977.309957291669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45977.309957291669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28" t="str">
        <f>IFERROR(VLOOKUP(D25,DB!A:K,11,0),"")</f>
        <v/>
      </c>
      <c r="C25" s="128"/>
      <c r="D25" s="128"/>
      <c r="E25" s="129"/>
      <c r="F25" s="130"/>
      <c r="G25" s="131">
        <f ca="1">IFERROR(NOW()-F25,"-")</f>
        <v>45977.309957291669</v>
      </c>
      <c r="H25" s="130"/>
      <c r="I25" s="128" t="str">
        <f>IFERROR(VLOOKUP(D25,DB!A:F,6,0),"")</f>
        <v/>
      </c>
      <c r="J25" s="128" t="str">
        <f>IFERROR(VLOOKUP(D25,DB!A:G,7,0),"")</f>
        <v/>
      </c>
      <c r="K25" s="132"/>
      <c r="L25" s="128"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sheetData>
  <dataValidations count="2">
    <dataValidation allowBlank="1" showInputMessage="1" showErrorMessage="1" sqref="E1" xr:uid="{4D935161-CDD3-4592-B877-3FB59C99E142}"/>
    <dataValidation type="list" allowBlank="1" showInputMessage="1" showErrorMessage="1" sqref="E3:E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45977.309957291669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45977.309957291669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45977.309957291669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45977.309957291669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45977.309957291669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45977.309957291669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45977.309957291669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45977.309957291669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45977.309957291669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45977.309957291669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45977.309957291669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45977.309957291669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45977.309957291669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45977.309957291669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45977.309957291669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45977.309957291669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45977.309957291669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45977.309957291669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45977.309957291669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45977.309957291669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45977.309957291669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45977.309957291669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45977.309957291669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45977.309957291669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45977.309957291669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45977.309957291669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45977.309957291669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45977.309957291669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45977.309957291669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45977.309957291669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45977.309957291669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45977.309957291669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45977.309957291669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45977.309957291669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45977.309957291669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45977.309957291669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45977.309957291669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45977.309957291669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45977.309957291669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45977.309957291669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45977.309957291669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45977.309957291669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45977.309957291669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45977.309957291669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45977.309957291669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45977.309957291669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45977.309957291669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45977.309957291669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45977.309957291669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45977.309957291669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45977.309957291669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45977.309957291669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45977.309957291669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45977.309957291669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45977.309957291669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45977.309957291669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45977.309957291669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45977.309957291669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45977.309957291669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45977.309957291669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45977.309957291669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45977.309957291669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45977.309957291669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45977.309957291669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45977.309957291669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45977.309957291669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45977.309957291669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45977.309957291669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45977.309957291669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45977.309957291669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45977.309957291669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45977.309957291669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45977.309957291669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45977.309957291669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45977.309957291669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45977.309957291669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45977.309957291669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45977.309957291669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45977.309957291669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45977.309957291669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45977.309957291669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45977.309957291669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45977.309957291669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45977.309957291669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45977.309957291669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45977.309957291669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45977.309957291669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45977.309957291669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45977.309957291669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45977.309957291669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45977.309957291669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45977.309957291669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45977.309957291669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45977.309957291669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45977.309957291669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45977.309957291669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45977.309957291669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45977.309957291669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45977.309957291669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45977.309957291669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45977.309957291669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45977.309957291669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45977.309957291669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45977.309957291669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45977.309957291669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45977.309957291669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45977.309957291669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45977.309957291669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45977.309957291669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45977.309957291669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45977.309957291669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45977.309957291669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45977.309957291669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45977.309957291669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45977.309957291669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45977.309957291669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45977.309957291669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45977.309957291669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45977.309957291669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45977.309957291669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45977.309957291669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45977.309957291669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45977.309957291669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45977.309957291669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45977.309957291669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45977.309957291669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45977.309957291669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45977.309957291669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45977.309957291669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45977.309957291669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45977.309957291669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45977.309957291669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45977.309957291669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45977.309957291669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45977.309957291669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45977.309957291669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45977.309957291669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45977.309957291669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45977.309957291669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45977.309957291669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45977.309957291669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45977.309957291669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45977.309957291669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45977.309957291669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45977.309957291669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45977.309957291669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45977.309957291669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45977.309957291669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45977.309957291669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45977.309957291669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45977.309957291669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45977.309957291669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45977.309957291669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45977.309957291669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45977.309957291669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45977.309957291669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45977.309957291669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45977.309957291669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45977.309957291669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45977.309957291669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45977.309957291669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45977.309957291669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45977.309957291669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45977.309957291669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45977.309957291669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45977.309957291669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45977.309957291669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45977.309957291669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45977.309957291669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45977.309957291669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45977.309957291669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45977.309957291669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45977.309957291669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45977.309957291669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45977.309957291669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45977.309957291669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45977.309957291669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45977.309957291669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45977.309957291669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45977.309957291669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45977.309957291669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45977.309957291669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45977.309957291669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45977.309957291669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45977.309957291669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45977.309957291669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45977.309957291669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45977.309957291669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45977.309957291669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45977.309957291669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45977.309957291669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45977.309957291669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45977.309957291669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45977.309957291669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45977.309957291669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45977.309957291669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45977.309957291669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45977.309957291669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45977.309957291669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45977.309957291669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45977.309957291669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45977.309957291669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45977.309957291669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45977.309957291669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45977.309957291669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45977.309957291669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45977.309957291669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45977.309957291669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45977.309957291669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45977.309957291669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45977.309957291669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45977.309957291669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45977.309957291669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45977.309957291669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45977.309957291669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45977.309957291669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45977.309957291669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45977.309957291669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45977.309957291669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45977.309957291669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45977.309957291669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45977.309957291669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45977.309957291669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45977.309957291669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45977.309957291669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45977.309957291669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45977.309957291669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45977.309957291669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45977.309957291669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45977.309957291669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45977.309957291669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45977.309957291669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45977.309957291669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45977.309957291669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45977.309957291669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45977.309957291669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45977.309957291669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45977.309957291669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45977.309957291669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45977.309957291669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45977.309957291669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45977.309957291669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45977.309957291669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45977.309957291669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45977.309957291669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45977.309957291669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45977.309957291669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45977.309957291669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45977.309957291669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45977.309957291669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45977.309957291669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45977.309957291669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45977.309957291669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45977.309957291669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45977.309957291669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45977.309957291669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45977.309957291669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45977.309957291669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45977.309957291669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45977.309957291669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45977.309957291669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45977.309957291669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45977.309957291669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45977.309957291669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45977.309957291669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45977.309957291669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45977.309957291669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45977.309957291669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45977.309957291669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45977.309957291669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45977.309957291669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45977.309957291669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45977.309957291669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45977.309957291669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45977.309957291669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45977.309957291669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45977.309957291669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45977.309957291669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45977.309957291669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45977.309957291669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45977.309957291669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45977.309957291669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45977.309957291669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45977.309957291669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45977.309957291669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45977.309957291669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45977.309957291669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45977.309957291669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45977.309957291669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45977.309957291669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45977.309957291669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45977.309957291669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45977.309957291669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45977.309957291669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45977.309957291669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45977.309957291669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45977.309957291669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45977.309957291669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45977.309957291669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45977.309957291669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45977.309957291669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45977.309957291669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45977.309957291669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45977.309957291669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45977.309957291669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45977.309957291669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45977.309957291669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45977.309957291669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45977.309957291669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45977.309957291669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45977.309957291669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45977.309957291669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45977.309957291669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45977.309957291669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45977.309957291669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45977.309957291669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45977.309957291669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45977.309957291669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45977.309957291669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45977.309957291669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45977.309957291669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45977.309957291669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45977.309957291669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45977.309957291669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45977.309957291669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45977.309957291669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45977.309957291669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45977.309957291669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45977.309957291669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45977.309957291669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45977.309957291669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45977.309957291669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45977.309957291669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45977.309957291669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45977.309957291669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45977.309957291669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45977.309957291669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45977.309957291669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45977.309957291669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45977.309957291669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45977.309957291669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45977.309957291669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45977.309957291669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45977.309957291669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45977.309957291669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45977.309957291669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45977.309957291669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45977.309957291669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45977.309957291669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45977.309957291669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45977.309957291669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45977.309957291669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45977.309957291669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45977.309957291669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45977.309957291669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45977.309957291669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45977.309957291669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45977.309957291669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45977.309957291669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45977.309957291669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45977.309957291669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45977.309957291669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45977.309957291669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45977.309957291669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45977.309957291669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45977.309957291669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45977.309957291669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45977.309957291669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45977.309957291669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45977.309957291669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45977.309957291669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45977.309957291669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45977.309957291669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45977.309957291669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45977.309957291669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45977.309957291669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45977.309957291669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45977.309957291669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45977.309957291669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45977.309957291669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45977.309957291669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45977.309957291669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45977.309957291669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45977.309957291669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45977.309957291669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45977.309957291669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45977.309957291669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45977.309957291669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45977.309957291669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45977.309957291669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45977.309957291669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45977.309957291669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45977.309957291669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45977.309957291669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45977.309957291669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45977.309957291669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45977.309957291669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45977.309957291669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45977.309957291669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45977.309957291669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45977.309957291669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45977.309957291669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45977.309957291669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45977.309957291669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45977.309957291669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45977.309957291669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45977.309957291669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45977.309957291669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45977.309957291669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45977.309957291669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45977.309957291669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45977.309957291669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45977.309957291669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45977.309957291669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45977.309957291669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45977.309957291669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45977.309957291669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45977.309957291669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45977.309957291669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45977.309957291669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45977.309957291669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45977.309957291669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45977.309957291669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45977.309957291669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45977.309957291669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45977.309957291669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45977.309957291669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45977.309957291669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45977.309957291669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45977.309957291669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45977.309957291669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45977.309957291669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45977.309957291669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45977.309957291669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45977.309957291669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45977.309957291669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45977.309957291669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45977.309957291669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45977.309957291669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45977.309957291669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45977.309957291669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45977.309957291669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45977.309957291669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45977.309957291669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45977.309957291669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45977.309957291669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45977.309957291669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45977.309957291669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45977.309957291669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45977.309957291669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45977.309957291669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45977.309957291669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45977.309957291669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45977.309957291669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45977.309957291669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45977.309957291669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45977.309957291669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45977.309957291669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45977.309957291669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45977.309957291669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45977.309957291669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45977.309957291669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45977.309957291669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45977.309957291669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45977.309957291669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45977.309957291669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45977.309957291669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45977.309957291669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45977.309957291669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45977.309957291669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45977.309957291669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45977.309957291669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45977.309957291669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45977.309957291669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45977.309957291669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45977.309957291669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45977.309957291669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45977.309957291669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45977.309957291669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45977.309957291669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45977.309957291669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45977.309957291669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45977.309957291669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45977.309957291669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45977.309957291669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45977.309957291669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45977.309957291669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45977.309957291669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45977.309957291669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45977.309957291669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45977.309957291669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45977.309957291669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45977.309957291669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45977.309957291669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45977.309957291669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45977.309957291669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45977.309957291669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45977.309957291669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45977.309957291669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45977.309957291669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45977.309957291669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45977.309957291669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45977.309957291669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45977.309957291669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45977.309957291669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45977.309957291669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45977.309957291669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45977.309957291669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45977.309957291669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45977.309957291669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45977.309957291669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45977.309957291669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45977.309957291669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45977.309957291669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45977.309957291669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45977.309957291669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45977.309957291669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45977.309957291669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45977.309957291669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45977.309957291669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45977.309957291669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45977.309957291669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45977.309957291669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45977.309957291669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45977.309957291669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45977.309957291669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45977.309957291669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45977.309957291669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45977.309957291669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45977.309957291669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45977.309957291669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45977.309957291669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45977.309957291669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45977.309957291669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45977.309957291669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45977.309957291669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45977.309957291669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45977.309957291669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45977.309957291669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45977.309957291669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45977.309957291669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45977.309957291669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45977.309957291669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45977.309957291669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45977.309957291669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45977.309957291669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45977.309957291669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45977.309957291669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45977.309957291669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45977.309957291669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45977.309957291669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45977.309957291669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45977.309957291669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45977.309957291669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45977.309957291669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45977.309957291669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45977.309957291669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45977.309957291669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45977.309957291669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45977.309957291669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45977.309957291669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45977.309957291669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45977.309957291669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45977.309957291669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45977.309957291669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45977.309957291669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45977.309957291669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45977.309957291669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45977.309957291669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45977.309957291669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45977.309957291669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45977.309957291669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45977.309957291669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45977.309957291669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45977.309957291669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45977.309957291669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45977.309957291669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45977.309957291669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45977.309957291669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45977.309957291669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45977.309957291669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45977.309957291669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45977.309957291669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45977.309957291669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45977.309957291669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45977.309957291669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45977.309957291669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45977.309957291669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45977.309957291669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45977.309957291669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45977.309957291669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45977.309957291669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45977.309957291669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45977.309957291669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45977.309957291669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45977.309957291669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45977.309957291669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45977.309957291669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45977.309957291669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45977.309957291669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45977.309957291669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45977.309957291669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45977.309957291669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45977.309957291669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45977.309957291669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45977.309957291669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45977.309957291669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45977.309957291669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45977.309957291669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45977.309957291669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45977.309957291669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45977.309957291669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45977.309957291669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45977.309957291669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45977.309957291669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45977.309957291669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45977.309957291669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45977.309957291669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45977.309957291669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45977.309957291669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45977.309957291669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45977.309957291669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45977.309957291669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45977.309957291669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45977.309957291669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45977.309957291669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45977.309957291669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45977.309957291669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45977.309957291669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45977.309957291669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45977.309957291669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45977.309957291669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45977.309957291669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45977.309957291669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45977.309957291669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45977.309957291669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45977.309957291669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45977.309957291669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45977.309957291669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45977.309957291669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45977.309957291669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45977.309957291669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45977.309957291669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45977.309957291669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45977.309957291669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45977.309957291669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45977.309957291669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45977.309957291669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45977.309957291669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45977.309957291669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45977.309957291669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45977.309957291669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45977.309957291669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45977.309957291669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45977.309957291669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45977.309957291669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45977.309957291669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45977.309957291669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45977.309957291669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45977.309957291669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45977.309957291669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45977.309957291669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45977.309957291669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45977.309957291669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45977.309957291669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45977.309957291669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45977.309957291669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45977.309957291669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45977.309957291669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45977.309957291669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45977.309957291669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45977.309957291669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45977.309957291669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45977.309957291669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45977.309957291669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45977.309957291669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45977.309957291669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45977.309957291669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45977.309957291669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45977.309957291669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45977.309957291669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45977.309957291669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45977.309957291669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45977.309957291669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45977.309957291669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45977.309957291669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45977.309957291669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45977.309957291669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45977.309957291669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45977.309957291669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45977.309957291669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45977.309957291669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45977.309957291669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45977.309957291669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45977.309957291669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45977.309957291669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45977.309957291669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45977.309957291669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45977.309957291669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45977.309957291669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45977.309957291669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45977.309957291669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45977.309957291669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45977.309957291669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45977.309957291669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45977.309957291669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45977.309957291669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45977.309957291669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45977.309957291669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45977.309957291669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45977.309957291669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45977.309957291669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45977.309957291669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45977.309957291669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45977.309957291669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45977.309957291669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45977.309957291669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45977.309957291669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45977.309957291669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45977.309957291669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45977.309957291669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45977.309957291669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45977.309957291669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45977.309957291669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45977.309957291669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45977.309957291669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45977.309957291669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45977.309957291669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45977.309957291669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45977.309957291669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45977.309957291669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45977.309957291669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45977.309957291669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45977.309957291669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45977.309957291669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45977.309957291669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45977.309957291669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45977.309957291669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45977.309957291669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45977.309957291669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45977.309957291669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45977.309957291669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45977.309957291669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45977.309957291669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45977.309957291669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45977.309957291669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45977.309957291669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45977.309957291669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45977.309957291669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45977.309957291669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45977.309957291669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45977.309957291669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45977.309957291669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45977.309957291669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45977.309957291669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45977.309957291669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45977.309957291669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45977.309957291669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45977.309957291669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45977.309957291669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45977.309957291669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45977.309957291669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45977.309957291669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45977.309957291669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45977.309957291669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45977.309957291669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45977.309957291669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45977.309957291669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45977.309957291669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45977.309957291669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45977.309957291669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45977.309957291669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45977.309957291669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45977.309957291669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45977.309957291669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45977.309957291669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45977.309957291669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45977.309957291669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45977.309957291669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45977.309957291669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45977.309957291669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45977.309957291669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45977.309957291669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45977.309957291669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45977.309957291669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45977.309957291669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45977.309957291669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45977.309957291669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45977.309957291669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45977.309957291669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45977.309957291669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45977.309957291669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45977.309957291669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45977.309957291669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45977.309957291669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45977.309957291669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45977.309957291669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45977.309957291669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45977.309957291669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45977.309957291669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45977.309957291669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45977.309957291669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45977.309957291669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45977.309957291669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45977.309957291669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45977.309957291669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45977.309957291669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45977.309957291669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45977.309957291669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45977.309957291669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45977.309957291669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45977.309957291669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45977.309957291669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45977.309957291669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45977.309957291669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45977.309957291669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45977.309957291669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45977.309957291669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45977.309957291669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45977.309957291669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45977.309957291669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45977.309957291669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45977.309957291669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45977.309957291669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45977.309957291669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45977.309957291669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45977.309957291669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45977.309957291669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45977.309957291669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45977.309957291669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45977.309957291669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45977.309957291669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45977.309957291669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45977.309957291669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45977.309957291669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45977.309957291669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45977.309957291669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45977.309957291669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45977.309957291669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45977.309957291669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45977.309957291669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45977.309957291669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45977.309957291669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45977.309957291669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45977.309957291669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45977.309957291669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45977.309957291669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45977.309957291669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45977.309957291669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45977.309957291669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45977.309957291669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45977.309957291669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45977.309957291669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45977.309957291669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45977.309957291669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45977.309957291669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45977.309957291669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45977.309957291669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45977.309957291669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45977.309957291669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45977.309957291669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45977.309957291669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45977.309957291669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45977.309957291669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45977.309957291669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45977.309957291669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45977.309957291669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45977.309957291669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45977.309957291669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45977.309957291669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45977.309957291669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45977.309957291669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45977.309957291669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45977.309957291669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45977.309957291669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45977.309957291669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45977.309957291669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45977.309957291669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45977.309957291669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45977.309957291669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45977.309957291669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45977.309957291669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45977.309957291669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45977.309957291669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45977.309957291669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45977.309957291669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45977.309957291669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45977.309957291669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45977.309957291669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45977.309957291669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45977.309957291669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45977.309957291669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45977.309957291669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45977.309957291669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45977.309957291669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45977.309957291669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45977.309957291669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45977.309957291669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45977.309957291669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45977.309957291669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45977.309957291669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45977.309957291669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45977.309957291669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45977.309957291669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45977.309957291669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45977.309957291669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45977.309957291669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45977.309957291669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45977.309957291669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45977.309957291669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45977.309957291669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45977.309957291669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45977.309957291669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45977.309957291669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45977.309957291669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45977.309957291669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45977.309957291669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45977.309957291669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45977.309957291669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45977.309957291669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45977.309957291669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45977.309957291669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45977.309957291669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45977.309957291669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45977.309957291669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45977.309957291669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45977.309957291669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45977.309957291669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45977.309957291669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45977.309957291669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45977.309957291669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45977.309957291669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45977.309957291669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45977.309957291669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45977.309957291669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45977.309957291669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45977.309957291669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45977.309957291669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45977.309957291669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45977.309957291669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45977.309957291669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45977.309957291669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45977.309957291669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45977.309957291669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45977.309957291669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45977.309957291669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45977.309957291669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45977.309957291669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45977.309957291669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45977.309957291669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45977.309957291669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45977.309957291669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45977.309957291669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45977.309957291669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45977.309957291669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45977.309957291669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45977.309957291669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45977.309957291669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45977.309957291669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45977.309957291669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45977.309957291669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45977.309957291669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45977.309957291669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45977.309957291669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45977.309957291669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45977.309957291669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45977.309957291669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45977.309957291669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45977.309957291669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45977.309957291669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45977.309957291669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45977.309957291669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45977.309957291669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45977.309957291669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45977.309957291669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45977.309957291669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45977.309957291669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45977.309957291669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45977.309957291669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45977.309957291669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45977.309957291669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45977.309957291669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45977.309957291669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45977.309957291669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45977.309957291669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45977.309957291669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45977.309957291669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45977.309957291669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45977.309957291669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45977.309957291669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45977.309957291669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45977.309957291669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45977.309957291669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45977.309957291669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45977.309957291669</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9"/>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39116</v>
      </c>
      <c r="B2" s="92" t="str">
        <f>IFERROR(VLOOKUP(D2,DB!A:K,11,0),"")</f>
        <v>R4</v>
      </c>
      <c r="C2" s="94">
        <v>1</v>
      </c>
      <c r="D2" s="92" t="s">
        <v>35092</v>
      </c>
      <c r="E2" s="95" t="s">
        <v>39021</v>
      </c>
      <c r="F2" s="96">
        <v>45703.480717592596</v>
      </c>
      <c r="G2" s="97">
        <f t="shared" ref="G2" ca="1" si="0">IFERROR(NOW()-F2,"")</f>
        <v>273.82923969907279</v>
      </c>
      <c r="H2" s="96">
        <v>45703.474768518521</v>
      </c>
      <c r="I2" s="96" t="str">
        <f>IFERROR(VLOOKUP(D2,DB!A:F,6,0),"")</f>
        <v>SCECO</v>
      </c>
      <c r="J2" s="96" t="str">
        <f>IFERROR(VLOOKUP(D2,DB!A:G,7,0),"")</f>
        <v>Dead</v>
      </c>
      <c r="K2" s="98" t="s">
        <v>39117</v>
      </c>
      <c r="L2" s="92" t="str">
        <f>IFERROR(VLOOKUP(D2,DB!A:I,9,0),"")</f>
        <v>Latis</v>
      </c>
    </row>
    <row r="3" spans="1:16" ht="15" customHeight="1">
      <c r="A3" s="135" t="s">
        <v>39118</v>
      </c>
      <c r="B3" s="135" t="str">
        <f>IFERROR(VLOOKUP(D3,DB!A:K,11,0),"")</f>
        <v>R4</v>
      </c>
      <c r="C3" s="94">
        <v>1</v>
      </c>
      <c r="D3" s="92" t="s">
        <v>34317</v>
      </c>
      <c r="E3" s="95" t="s">
        <v>39021</v>
      </c>
      <c r="F3" s="96">
        <v>45976.589108796295</v>
      </c>
      <c r="G3" s="97">
        <f ca="1">IFERROR(NOW()-F3,"")</f>
        <v>0.72084849537350237</v>
      </c>
      <c r="H3" s="96">
        <v>45976.583136574074</v>
      </c>
      <c r="I3" s="135" t="str">
        <f>IFERROR(VLOOKUP(D3,DB!A:F,6,0),"")</f>
        <v>SCECO</v>
      </c>
      <c r="J3" s="135" t="str">
        <f>IFERROR(VLOOKUP(D3,DB!A:G,7,0),"")</f>
        <v>Dead</v>
      </c>
      <c r="K3" s="98" t="s">
        <v>39119</v>
      </c>
      <c r="L3" s="92" t="str">
        <f>IFERROR(VLOOKUP(D3,DB!A:I,9,0),"")</f>
        <v>Latis</v>
      </c>
    </row>
    <row r="4" spans="1:16" ht="15" customHeight="1">
      <c r="A4" s="135" t="s">
        <v>39120</v>
      </c>
      <c r="B4" s="135" t="str">
        <f>IFERROR(VLOOKUP(D4,DB!A:K,11,0),"")</f>
        <v>R4</v>
      </c>
      <c r="C4" s="94">
        <v>1</v>
      </c>
      <c r="D4" s="92" t="s">
        <v>36293</v>
      </c>
      <c r="E4" s="95" t="s">
        <v>39021</v>
      </c>
      <c r="F4" s="96">
        <v>45976.786273148151</v>
      </c>
      <c r="G4" s="97">
        <f ca="1">IFERROR(NOW()-F4,"")</f>
        <v>0.52368414351803949</v>
      </c>
      <c r="H4" s="96">
        <v>45976.780682870369</v>
      </c>
      <c r="I4" s="135" t="str">
        <f>IFERROR(VLOOKUP(D4,DB!A:F,6,0),"")</f>
        <v>Generator-SG</v>
      </c>
      <c r="J4" s="135" t="str">
        <f>IFERROR(VLOOKUP(D4,DB!A:G,7,0),"")</f>
        <v>No BB Shifted</v>
      </c>
      <c r="K4" s="98" t="s">
        <v>39121</v>
      </c>
      <c r="L4" s="92" t="str">
        <f>IFERROR(VLOOKUP(D4,DB!A:I,9,0),"")</f>
        <v>Latis</v>
      </c>
    </row>
    <row r="5" spans="1:16" ht="15" customHeight="1">
      <c r="A5" s="135"/>
      <c r="B5" s="135" t="str">
        <f>IFERROR(VLOOKUP(D5,DB!A:K,11,0),"")</f>
        <v/>
      </c>
      <c r="C5" s="94"/>
      <c r="D5" s="92"/>
      <c r="E5" s="95"/>
      <c r="F5" s="96"/>
      <c r="G5" s="97">
        <f ca="1">IFERROR(NOW()-F5,"")</f>
        <v>45977.309957291669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45977.309957291669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45977.309957291669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45977.309957291669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45977.309957291669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45977.309957291669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45977.309957291669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45977.309957291669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45977.309957291669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45977.309957291669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45977.309957291669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45977.309957291669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45977.309957291669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45977.309957291669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45977.309957291669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45977.309957291669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45977.309957291669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45977.309957291669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45977.309957291669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45977.309957291669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45977.309957291669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45977.309957291669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45977.309957291669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45977.309957291669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45977.309957291669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45977.309957291669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45977.309957291669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45977.309957291669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45977.309957291669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45977.309957291669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45977.309957291669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45977.309957291669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45977.309957291669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45977.309957291669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45977.309957291669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45977.309957291669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45977.309957291669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45977.309957291669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45977.309957291669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45977.309957291669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45977.309957291669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45977.309957291669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45977.309957291669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45977.309957291669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45977.309957291669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45977.309957291669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45977.309957291669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45977.309957291669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45977.309957291669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45977.309957291669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45977.309957291669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45977.309957291669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45977.309957291669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45977.309957291669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45977.309957291669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45977.309957291669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45977.309957291669</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45977.309957291669</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45977.309957291669</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45977.309957291669</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45977.309957291669</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45977.309957291669</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45977.309957291669</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45977.309957291669</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45977.309957291669</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45977.309957291669</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45977.309957291669</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45977.309957291669</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45977.309957291669</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45977.309957291669</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45977.309957291669</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45977.309957291669</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45977.309957291669</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45977.309957291669</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45977.309957291669</v>
      </c>
      <c r="H79" s="96"/>
      <c r="I79" s="135" t="str">
        <f>IFERROR(VLOOKUP(D79,DB!A:F,6,0),"")</f>
        <v/>
      </c>
      <c r="J79" s="135" t="str">
        <f>IFERROR(VLOOKUP(D79,DB!A:G,7,0),"")</f>
        <v/>
      </c>
      <c r="K79" s="98"/>
      <c r="L79" s="92" t="str">
        <f>IFERROR(VLOOKUP(D79,DB!A:I,9,0),"")</f>
        <v/>
      </c>
    </row>
  </sheetData>
  <dataValidations count="2">
    <dataValidation allowBlank="1" showInputMessage="1" showErrorMessage="1" sqref="E1" xr:uid="{A4F81451-56CC-4543-9497-104C4E44EE4B}"/>
    <dataValidation type="list" allowBlank="1" showInputMessage="1" showErrorMessage="1" sqref="E2:E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4"/>
  <sheetViews>
    <sheetView tabSelected="1" workbookViewId="0">
      <selection activeCell="D11" sqref="D11"/>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39122</v>
      </c>
      <c r="B2" s="37" t="str">
        <f>IFERROR(VLOOKUP(D2,DB!A:K,11,0),"")</f>
        <v>R5</v>
      </c>
      <c r="C2" s="37">
        <v>3</v>
      </c>
      <c r="D2" s="107" t="s">
        <v>36011</v>
      </c>
      <c r="E2" s="37" t="s">
        <v>39021</v>
      </c>
      <c r="F2" s="38">
        <v>45891.832060185188</v>
      </c>
      <c r="G2" s="116">
        <f ca="1">IFERROR(NOW()-F2,"")</f>
        <v>85.477897106480668</v>
      </c>
      <c r="H2" s="38">
        <v>45891.790393518517</v>
      </c>
      <c r="I2" s="37" t="str">
        <f>IFERROR(VLOOKUP(D2,DB!A:F,6,0),"")</f>
        <v>Generator-SG</v>
      </c>
      <c r="J2" s="37" t="str">
        <f>IFERROR(VLOOKUP(D2,DB!A:G,7,0),"")</f>
        <v>Vandalized</v>
      </c>
      <c r="K2" s="37" t="s">
        <v>39123</v>
      </c>
      <c r="L2" s="37" t="str">
        <f>IFERROR(VLOOKUP(D2,DB!A:I,9,0),"")</f>
        <v>Latis</v>
      </c>
      <c r="M2" s="106"/>
    </row>
    <row r="3" spans="1:13" ht="30">
      <c r="A3" s="37" t="s">
        <v>39124</v>
      </c>
      <c r="B3" s="37" t="str">
        <f>IFERROR(VLOOKUP(D3,DB!A:K,11,0),"")</f>
        <v>R5</v>
      </c>
      <c r="C3" s="37">
        <v>1</v>
      </c>
      <c r="D3" s="37" t="s">
        <v>33268</v>
      </c>
      <c r="E3" s="37" t="s">
        <v>39024</v>
      </c>
      <c r="F3" s="38">
        <v>45926.188877314817</v>
      </c>
      <c r="G3" s="116">
        <f t="shared" ref="G3" ca="1" si="0">IFERROR(NOW()-F3,"")</f>
        <v>51.121079976852343</v>
      </c>
      <c r="H3" s="38">
        <v>45926.158159722225</v>
      </c>
      <c r="I3" s="37" t="str">
        <f>IFERROR(VLOOKUP(D3,DB!A:F,6,0),"")</f>
        <v>SCECO</v>
      </c>
      <c r="J3" s="37" t="str">
        <f>IFERROR(VLOOKUP(D3,DB!A:G,7,0),"")</f>
        <v>Good</v>
      </c>
      <c r="K3" s="37" t="s">
        <v>39125</v>
      </c>
      <c r="L3" s="37" t="str">
        <f>IFERROR(VLOOKUP(D3,DB!A:I,9,0),"")</f>
        <v>Latis</v>
      </c>
      <c r="M3" s="106"/>
    </row>
    <row r="4" spans="1:13" ht="48" customHeight="1">
      <c r="A4" s="124" t="s">
        <v>39126</v>
      </c>
      <c r="B4" s="124" t="str">
        <f>IFERROR(VLOOKUP(D4,DB!A:K,11,0),"")</f>
        <v>R5</v>
      </c>
      <c r="C4" s="124">
        <v>1</v>
      </c>
      <c r="D4" s="124" t="s">
        <v>34758</v>
      </c>
      <c r="E4" s="124" t="s">
        <v>39024</v>
      </c>
      <c r="F4" s="125">
        <v>45948.661111111112</v>
      </c>
      <c r="G4" s="126">
        <f t="shared" ref="G4" ca="1" si="1">IFERROR(NOW()-F4,"")</f>
        <v>28.648846180556575</v>
      </c>
      <c r="H4" s="125">
        <v>45948.661111111112</v>
      </c>
      <c r="I4" s="124" t="str">
        <f>IFERROR(VLOOKUP(D4,DB!A:F,6,0),"")</f>
        <v>SCECO</v>
      </c>
      <c r="J4" s="124" t="str">
        <f>IFERROR(VLOOKUP(D4,DB!A:G,7,0),"")</f>
        <v>Dead</v>
      </c>
      <c r="K4" s="124" t="s">
        <v>39127</v>
      </c>
      <c r="L4" s="124" t="str">
        <f>IFERROR(VLOOKUP(D4,DB!A:I,9,0),"")</f>
        <v>Latis</v>
      </c>
    </row>
    <row r="5" spans="1:13" ht="30.75">
      <c r="A5" s="124" t="s">
        <v>39128</v>
      </c>
      <c r="B5" s="124" t="s">
        <v>5443</v>
      </c>
      <c r="C5" s="124">
        <v>1</v>
      </c>
      <c r="D5" s="124" t="s">
        <v>32330</v>
      </c>
      <c r="E5" s="124" t="s">
        <v>39021</v>
      </c>
      <c r="F5" s="125">
        <v>45968.848599537036</v>
      </c>
      <c r="G5" s="126">
        <f t="shared" ref="G5:G27" ca="1" si="2">IFERROR(NOW()-F5,"")</f>
        <v>8.4613577546333545</v>
      </c>
      <c r="H5" s="125">
        <v>45968.827465277776</v>
      </c>
      <c r="I5" s="124" t="s">
        <v>22</v>
      </c>
      <c r="J5" s="124" t="s">
        <v>65</v>
      </c>
      <c r="K5" s="124" t="s">
        <v>39129</v>
      </c>
      <c r="L5" s="124" t="s">
        <v>8145</v>
      </c>
    </row>
    <row r="6" spans="1:13">
      <c r="A6" s="124" t="s">
        <v>39130</v>
      </c>
      <c r="B6" s="124" t="str">
        <f>IFERROR(VLOOKUP(D6,DB!A:K,11,0),"")</f>
        <v>R5</v>
      </c>
      <c r="C6" s="124">
        <v>1</v>
      </c>
      <c r="D6" s="124" t="s">
        <v>33027</v>
      </c>
      <c r="E6" s="124" t="s">
        <v>39021</v>
      </c>
      <c r="F6" s="158">
        <v>45977.009479166663</v>
      </c>
      <c r="G6" s="126">
        <f t="shared" ca="1" si="2"/>
        <v>0.30047812500561122</v>
      </c>
      <c r="H6" s="158">
        <v>45976.947858796295</v>
      </c>
      <c r="I6" s="124" t="str">
        <f>IFERROR(VLOOKUP(D6,DB!A:F,6,0),"")</f>
        <v>SCECO</v>
      </c>
      <c r="J6" s="124" t="str">
        <f>IFERROR(VLOOKUP(D6,DB!A:G,7,0),"")</f>
        <v>No BB Design</v>
      </c>
      <c r="K6" s="124" t="s">
        <v>39131</v>
      </c>
      <c r="L6" s="124" t="str">
        <f>IFERROR(VLOOKUP(D6,DB!A:I,9,0),"")</f>
        <v>Latis</v>
      </c>
    </row>
    <row r="7" spans="1:13">
      <c r="A7" s="124" t="s">
        <v>39132</v>
      </c>
      <c r="B7" s="124" t="str">
        <f>IFERROR(VLOOKUP(D7,DB!A:K,11,0),"")</f>
        <v>R5</v>
      </c>
      <c r="C7" s="124">
        <v>3</v>
      </c>
      <c r="D7" s="124" t="s">
        <v>35706</v>
      </c>
      <c r="E7" s="124" t="s">
        <v>39024</v>
      </c>
      <c r="F7" s="158">
        <v>45977.302187499998</v>
      </c>
      <c r="G7" s="126">
        <f t="shared" ca="1" si="2"/>
        <v>7.7697916713077575E-3</v>
      </c>
      <c r="H7" s="158">
        <v>45977.236192129632</v>
      </c>
      <c r="I7" s="124" t="str">
        <f>IFERROR(VLOOKUP(D7,DB!A:F,6,0),"")</f>
        <v>Generator-SG</v>
      </c>
      <c r="J7" s="124" t="str">
        <f>IFERROR(VLOOKUP(D7,DB!A:G,7,0),"")</f>
        <v>Dead</v>
      </c>
      <c r="K7" s="124" t="s">
        <v>39133</v>
      </c>
      <c r="L7" s="124" t="str">
        <f>IFERROR(VLOOKUP(D7,DB!A:I,9,0),"")</f>
        <v>Latis</v>
      </c>
    </row>
    <row r="8" spans="1:13">
      <c r="A8" s="124"/>
      <c r="B8" s="124" t="str">
        <f>IFERROR(VLOOKUP(D8,DB!A:K,11,0),"")</f>
        <v/>
      </c>
      <c r="C8" s="124"/>
      <c r="D8" s="124"/>
      <c r="E8" s="124"/>
      <c r="F8" s="124"/>
      <c r="G8" s="126">
        <f t="shared" ca="1" si="2"/>
        <v>45977.309957291669</v>
      </c>
      <c r="H8" s="124"/>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45977.309957291669</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45977.309957291669</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45977.309957291669</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45977.309957291669</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45977.309957291669</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45977.309957291669</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45977.309957291669</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45977.309957291669</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45977.309957291669</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45977.309957291669</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45977.309957291669</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45977.309957291669</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4">
        <f t="shared" ca="1" si="2"/>
        <v>45977.309957291669</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4">
        <f t="shared" ca="1" si="2"/>
        <v>45977.309957291669</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4">
        <f t="shared" ca="1" si="2"/>
        <v>45977.309957291669</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4">
        <f t="shared" ca="1" si="2"/>
        <v>45977.309957291669</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4">
        <f t="shared" ca="1" si="2"/>
        <v>45977.309957291669</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4">
        <f t="shared" ca="1" si="2"/>
        <v>45977.309957291669</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4">
        <f t="shared" ca="1" si="2"/>
        <v>45977.309957291669</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4">
        <f t="shared" ref="G28:G91" ca="1" si="3">IFERROR(NOW()-F28,"")</f>
        <v>45977.309957291669</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4">
        <f t="shared" ca="1" si="3"/>
        <v>45977.309957291669</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4">
        <f t="shared" ca="1" si="3"/>
        <v>45977.309957291669</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3"/>
        <v>45977.309957291669</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3"/>
        <v>45977.309957291669</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3"/>
        <v>45977.309957291669</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3"/>
        <v>45977.309957291669</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3"/>
        <v>45977.309957291669</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3"/>
        <v>45977.309957291669</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3"/>
        <v>45977.309957291669</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3"/>
        <v>45977.309957291669</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45977.309957291669</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45977.309957291669</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45977.309957291669</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45977.309957291669</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45977.309957291669</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45977.309957291669</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45977.309957291669</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45977.309957291669</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45977.309957291669</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45977.309957291669</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45977.309957291669</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45977.309957291669</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45977.309957291669</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45977.309957291669</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45977.309957291669</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45977.309957291669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45977.309957291669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45977.309957291669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45977.309957291669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45977.309957291669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45977.309957291669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45977.309957291669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45977.309957291669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45977.309957291669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45977.309957291669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45977.309957291669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45977.309957291669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45977.309957291669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45977.309957291669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45977.309957291669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45977.309957291669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45977.309957291669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45977.309957291669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45977.309957291669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45977.309957291669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45977.309957291669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45977.309957291669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45977.309957291669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45977.309957291669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45977.309957291669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45977.309957291669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45977.309957291669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45977.309957291669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45977.309957291669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45977.309957291669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45977.309957291669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45977.309957291669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45977.309957291669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45977.309957291669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45977.309957291669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45977.309957291669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45977.309957291669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45977.309957291669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ref="G92:G155" ca="1" si="4">IFERROR(NOW()-F92,"")</f>
        <v>45977.309957291669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4"/>
        <v>45977.309957291669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4"/>
        <v>45977.309957291669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4"/>
        <v>45977.309957291669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4"/>
        <v>45977.309957291669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4"/>
        <v>45977.309957291669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4"/>
        <v>45977.309957291669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4"/>
        <v>45977.309957291669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4"/>
        <v>45977.309957291669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4"/>
        <v>45977.309957291669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45977.309957291669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45977.309957291669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45977.309957291669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45977.309957291669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45977.309957291669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45977.309957291669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45977.309957291669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45977.309957291669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45977.309957291669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45977.309957291669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45977.309957291669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45977.309957291669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45977.309957291669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45977.309957291669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45977.309957291669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45977.309957291669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45977.309957291669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45977.309957291669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45977.309957291669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45977.309957291669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45977.309957291669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45977.309957291669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45977.309957291669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45977.309957291669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45977.309957291669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45977.309957291669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45977.309957291669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45977.309957291669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45977.309957291669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45977.309957291669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45977.309957291669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45977.309957291669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45977.309957291669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45977.309957291669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45977.309957291669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45977.309957291669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45977.309957291669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45977.309957291669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45977.309957291669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45977.309957291669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45977.309957291669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45977.309957291669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45977.309957291669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45977.309957291669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45977.309957291669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45977.309957291669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45977.309957291669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45977.309957291669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45977.309957291669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45977.309957291669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45977.309957291669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45977.309957291669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45977.309957291669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45977.309957291669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ref="G156:G219" ca="1" si="5">IFERROR(NOW()-F156,"")</f>
        <v>45977.309957291669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5"/>
        <v>45977.309957291669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5"/>
        <v>45977.309957291669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5"/>
        <v>45977.309957291669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5"/>
        <v>45977.309957291669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5"/>
        <v>45977.309957291669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5"/>
        <v>45977.309957291669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5"/>
        <v>45977.309957291669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5"/>
        <v>45977.309957291669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5"/>
        <v>45977.309957291669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45977.309957291669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45977.309957291669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45977.309957291669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45977.309957291669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45977.309957291669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45977.309957291669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45977.309957291669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45977.309957291669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45977.309957291669</v>
      </c>
      <c r="H174" s="124"/>
      <c r="I174" s="124" t="str">
        <f>IFERROR(VLOOKUP(D174,DB!A:F,6,0),"")</f>
        <v/>
      </c>
      <c r="J174" s="124" t="str">
        <f>IFERROR(VLOOKUP(D174,DB!A:G,7,0),"")</f>
        <v/>
      </c>
      <c r="K174" s="124"/>
      <c r="L174" s="124" t="str">
        <f>IFERROR(VLOOKUP(D174,DB!A:I,9,0),"")</f>
        <v/>
      </c>
    </row>
    <row r="175" spans="1:12">
      <c r="A175" s="124"/>
      <c r="B175" s="124"/>
      <c r="C175" s="124"/>
      <c r="D175" s="124"/>
      <c r="E175" s="124"/>
      <c r="F175" s="124"/>
      <c r="G175" s="124"/>
      <c r="H175" s="124"/>
      <c r="I175" s="124"/>
      <c r="J175" s="124"/>
      <c r="K175" s="124"/>
      <c r="L175" s="124"/>
    </row>
    <row r="176" spans="1:12">
      <c r="A176" s="124"/>
      <c r="B176" s="124"/>
      <c r="C176" s="124"/>
      <c r="D176" s="124"/>
      <c r="E176" s="124"/>
      <c r="F176" s="124"/>
      <c r="G176" s="124"/>
      <c r="H176" s="124"/>
      <c r="I176" s="124"/>
      <c r="J176" s="124"/>
      <c r="K176" s="124"/>
      <c r="L176" s="124"/>
    </row>
    <row r="177" spans="1:12">
      <c r="A177" s="124"/>
      <c r="B177" s="124"/>
      <c r="C177" s="124"/>
      <c r="D177" s="124"/>
      <c r="E177" s="124"/>
      <c r="F177" s="124"/>
      <c r="G177" s="124"/>
      <c r="H177" s="124"/>
      <c r="I177" s="124"/>
      <c r="J177" s="124"/>
      <c r="K177" s="124"/>
      <c r="L177" s="124"/>
    </row>
    <row r="178" spans="1:12">
      <c r="A178" s="124"/>
      <c r="B178" s="124"/>
      <c r="C178" s="124"/>
      <c r="D178" s="124"/>
      <c r="E178" s="124"/>
      <c r="F178" s="124"/>
      <c r="G178" s="124"/>
      <c r="H178" s="124"/>
      <c r="I178" s="124"/>
      <c r="J178" s="124"/>
      <c r="K178" s="124"/>
      <c r="L178" s="124"/>
    </row>
    <row r="179" spans="1:12">
      <c r="A179" s="124"/>
      <c r="B179" s="124"/>
      <c r="C179" s="124"/>
      <c r="D179" s="124"/>
      <c r="E179" s="124"/>
      <c r="F179" s="124"/>
      <c r="G179" s="124"/>
      <c r="H179" s="124"/>
      <c r="I179" s="124"/>
      <c r="J179" s="124"/>
      <c r="K179" s="124"/>
      <c r="L179" s="124"/>
    </row>
    <row r="180" spans="1:12">
      <c r="A180" s="124"/>
      <c r="B180" s="124"/>
      <c r="C180" s="124"/>
      <c r="D180" s="124"/>
      <c r="E180" s="124"/>
      <c r="F180" s="124"/>
      <c r="G180" s="124"/>
      <c r="H180" s="124"/>
      <c r="I180" s="124"/>
      <c r="J180" s="124"/>
      <c r="K180" s="124"/>
      <c r="L180" s="124"/>
    </row>
    <row r="181" spans="1:12">
      <c r="A181" s="124"/>
      <c r="B181" s="124"/>
      <c r="C181" s="124"/>
      <c r="D181" s="124"/>
      <c r="E181" s="124"/>
      <c r="F181" s="124"/>
      <c r="G181" s="124"/>
      <c r="H181" s="124"/>
      <c r="I181" s="124"/>
      <c r="J181" s="124"/>
      <c r="K181" s="124"/>
      <c r="L181" s="124"/>
    </row>
    <row r="182" spans="1:12">
      <c r="A182" s="124"/>
      <c r="B182" s="124"/>
      <c r="C182" s="124"/>
      <c r="D182" s="124"/>
      <c r="E182" s="124"/>
      <c r="F182" s="124"/>
      <c r="G182" s="124"/>
      <c r="H182" s="124"/>
      <c r="I182" s="124"/>
      <c r="J182" s="124"/>
      <c r="K182" s="124"/>
      <c r="L182" s="124"/>
    </row>
    <row r="183" spans="1:12">
      <c r="A183" s="124"/>
      <c r="B183" s="124"/>
      <c r="C183" s="124"/>
      <c r="D183" s="124"/>
      <c r="E183" s="124"/>
      <c r="F183" s="124"/>
      <c r="G183" s="124"/>
      <c r="H183" s="124"/>
      <c r="I183" s="124"/>
      <c r="J183" s="124"/>
      <c r="K183" s="124"/>
      <c r="L183" s="124"/>
    </row>
    <row r="184" spans="1:12">
      <c r="A184" s="124"/>
      <c r="B184" s="124"/>
      <c r="C184" s="124"/>
      <c r="D184" s="124"/>
      <c r="E184" s="124"/>
      <c r="F184" s="124"/>
      <c r="G184" s="124"/>
      <c r="H184" s="124"/>
      <c r="I184" s="124"/>
      <c r="J184" s="124"/>
      <c r="K184" s="124"/>
      <c r="L184" s="124"/>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sheetData>
  <dataValidations count="2">
    <dataValidation allowBlank="1" showInputMessage="1" showErrorMessage="1" sqref="E1" xr:uid="{920C6338-E771-4DAE-8C89-92A9093EA4DE}"/>
    <dataValidation type="list" allowBlank="1" showInputMessage="1" showErrorMessage="1" sqref="E2:E1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9"/>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39134</v>
      </c>
      <c r="B2" s="141" t="str">
        <f>IFERROR(VLOOKUP(D2,DB!A:K,11,0),"")</f>
        <v>R6</v>
      </c>
      <c r="C2" s="142">
        <v>1</v>
      </c>
      <c r="D2" s="141" t="s">
        <v>33746</v>
      </c>
      <c r="E2" s="124" t="s">
        <v>39021</v>
      </c>
      <c r="F2" s="143">
        <v>45977.274814814817</v>
      </c>
      <c r="G2" s="105">
        <f t="shared" ref="G2:G11" ca="1" si="0">IFERROR(NOW()-F2,"-")</f>
        <v>3.5142476852342952E-2</v>
      </c>
      <c r="H2" s="143">
        <v>45977.269004629627</v>
      </c>
      <c r="I2" s="141" t="str">
        <f>IFERROR(VLOOKUP(D2,DB!A:F,6,0),"")</f>
        <v>SCECO</v>
      </c>
      <c r="J2" s="141" t="str">
        <f>IFERROR(VLOOKUP(D2,DB!A:G,7,0),"")</f>
        <v>Dead</v>
      </c>
      <c r="K2" s="144" t="s">
        <v>39135</v>
      </c>
      <c r="L2" s="145" t="str">
        <f>IFERROR(VLOOKUP(D2,DB!A:I,9,0),"")</f>
        <v>Latis</v>
      </c>
    </row>
    <row r="3" spans="1:16382" ht="31.5" customHeight="1">
      <c r="A3" s="140"/>
      <c r="B3" s="141" t="str">
        <f>IFERROR(VLOOKUP(D3,DB!A:K,11,0),"")</f>
        <v/>
      </c>
      <c r="C3" s="142"/>
      <c r="D3" s="141"/>
      <c r="E3" s="124"/>
      <c r="F3" s="143"/>
      <c r="G3" s="105">
        <f t="shared" ca="1" si="0"/>
        <v>45977.309957291669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45977.309957291669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45977.309957291669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45977.309957291669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45977.309957291669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45977.309957291669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45977.309957291669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45977.309957291669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45977.309957291669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ref="G12:G75" ca="1" si="1">IFERROR(NOW()-F12,"-")</f>
        <v>45977.309957291669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45977.309957291669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45977.309957291669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45977.309957291669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45977.309957291669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45977.309957291669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45977.309957291669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45977.309957291669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45977.309957291669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45977.309957291669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45977.309957291669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45977.309957291669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45977.309957291669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45977.309957291669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45977.309957291669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45977.309957291669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45977.309957291669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45977.309957291669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45977.309957291669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45977.309957291669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45977.309957291669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45977.309957291669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45977.309957291669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45977.309957291669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45977.309957291669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45977.309957291669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45977.309957291669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45977.309957291669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45977.309957291669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45977.309957291669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45977.309957291669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45977.309957291669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45977.309957291669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45977.309957291669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45977.309957291669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45977.309957291669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45977.309957291669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45977.309957291669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45977.309957291669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45977.309957291669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45977.309957291669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45977.309957291669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45977.309957291669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45977.309957291669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45977.309957291669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45977.309957291669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45977.309957291669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45977.309957291669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45977.309957291669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45977.309957291669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45977.309957291669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45977.309957291669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45977.309957291669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45977.309957291669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45977.309957291669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45977.309957291669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45977.309957291669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45977.309957291669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45977.309957291669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45977.309957291669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45977.309957291669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45977.309957291669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45977.309957291669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45977.309957291669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ref="G76:G109" ca="1" si="2">IFERROR(NOW()-F76,"-")</f>
        <v>45977.309957291669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45977.309957291669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45977.309957291669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45977.309957291669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45977.309957291669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45977.309957291669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45977.309957291669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45977.309957291669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45977.309957291669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45977.309957291669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45977.309957291669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45977.309957291669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45977.309957291669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45977.309957291669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45977.309957291669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45977.309957291669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45977.309957291669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45977.309957291669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45977.309957291669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45977.309957291669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45977.309957291669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45977.309957291669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45977.309957291669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45977.309957291669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45977.309957291669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45977.309957291669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45977.309957291669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45977.309957291669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45977.309957291669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45977.309957291669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45977.309957291669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45977.309957291669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45977.309957291669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45977.309957291669</v>
      </c>
      <c r="H109" s="143"/>
      <c r="I109" s="141" t="str">
        <f>IFERROR(VLOOKUP(D109,DB!A:F,6,0),"")</f>
        <v/>
      </c>
      <c r="J109" s="141" t="str">
        <f>IFERROR(VLOOKUP(D109,DB!A:G,7,0),"")</f>
        <v/>
      </c>
      <c r="K109" s="144"/>
      <c r="L109" s="145" t="str">
        <f>IFERROR(VLOOKUP(D109,DB!A:I,9,0),"")</f>
        <v/>
      </c>
    </row>
  </sheetData>
  <dataValidations count="2">
    <dataValidation allowBlank="1" showInputMessage="1" showErrorMessage="1" sqref="E1" xr:uid="{9E1BC488-8814-4F8A-8DBE-742B3278AB71}"/>
    <dataValidation type="list" allowBlank="1" showInputMessage="1" showErrorMessage="1" sqref="E2:E10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2025-11-16T04:28:22Z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