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04" documentId="120_S{2AC9BD13-BADA-5192-A53E-5A8FF88502F6}" xr6:coauthVersionLast="47" xr6:coauthVersionMax="47" xr10:uidLastSave="{488F4B5A-BB23-4300-AF81-09080AF6B36B}"/>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L6"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<sst xmlns="http://schemas.openxmlformats.org/spreadsheetml/2006/main" count="180323" uniqueCount="39145">
  <si>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</si>
  <si>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</si>
  <si>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</si>
  <si>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</si>
  <si>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</si>
  <si>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</si>
  <si>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</si>
  <si>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</si>
  <si>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</si>
  <si>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</si>
  <si>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</si>
  <si>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</si>
  <si>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</si>
  <si>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</si>
  <si>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</si>
  <si>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</si>
  <si>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</si>
  <si>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</si>
  <si>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</si>
  <si>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</si>
  <si>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</si>
  <si>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</si>
  <si>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</si>
  <si>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</si>
  <si>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</si>
  <si>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</si>
  <si>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</si>
  <si>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</si>
  <si>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</si>
  <si>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</si>
  <si>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</si>
  <si>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</si>
  <si>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</si>
  <si>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</si>
  <si>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</si>
  <si>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</si>
  <si>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</si>
  <si>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</si>
  <si>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</si>
  <si>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</si>
  <si>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</si>
  <si>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</si>
  <si>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</si>
  <si>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</si>
  <si>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</si>
  <si>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</si>
  <si>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</si>
  <si>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</si>
  <si>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</si>
  <si>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</si>
  <si>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</si>
  <si>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</si>
  <si>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</si>
  <si>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</si>
  <si>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</si>
  <si>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</si>
  <si>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</si>
  <si>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</si>
  <si>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</si>
  <si>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</si>
  <si>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</si>
  <si>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</si>
  <si>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</si>
  <si>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</si>
  <si>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</si>
  <si>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</si>
  <si>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</si>
  <si>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</si>
  <si>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</si>
  <si>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</si>
  <si>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</si>
  <si>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</si>
  <si>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</si>
  <si>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</si>
  <si>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</si>
  <si>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</si>
  <si>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</si>
  <si>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</si>
  <si>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</si>
  <si>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</si>
  <si>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</si>
  <si>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</si>
  <si>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</si>
  <si>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</si>
  <si>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</si>
  <si>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</si>
  <si>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</si>
  <si>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</si>
  <si>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</si>
  <si>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</si>
  <si>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</si>
  <si>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</si>
  <si>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</si>
  <si>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</si>
  <si>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</si>
  <si>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</si>
  <si>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</si>
  <si>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</si>
  <si>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</si>
  <si>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</si>
  <si>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</si>
  <si>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</si>
  <si>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</si>
  <si>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</si>
  <si>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</si>
  <si>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</si>
  <si>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</si>
  <si>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</si>
  <si>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</si>
  <si>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</si>
  <si>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</si>
  <si>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</si>
  <si>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</si>
  <si>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</si>
  <si>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</si>
  <si>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</si>
  <si>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</si>
  <si>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</si>
  <si>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</si>
  <si>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</si>
  <si>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</si>
  <si>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</si>
  <si>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</si>
  <si>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</si>
  <si>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</si>
  <si>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</si>
  <si>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</si>
  <si>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</si>
  <si>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</si>
  <si>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</si>
  <si>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</si>
  <si>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</si>
  <si>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</si>
  <si>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</si>
  <si>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</si>
  <si>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</si>
  <si>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</si>
  <si>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</si>
  <si>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</si>
  <si>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</si>
  <si>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</si>
  <si>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</si>
  <si>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</si>
  <si>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</si>
  <si>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</si>
  <si>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</si>
  <si>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</si>
  <si>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</si>
  <si>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</si>
  <si>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</si>
  <si>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</si>
  <si>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</si>
  <si>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</si>
  <si>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</si>
  <si>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</si>
  <si>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</si>
  <si>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</si>
  <si>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</si>
  <si>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</si>
  <si>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</si>
  <si>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</si>
  <si>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</si>
  <si>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</si>
  <si>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</si>
  <si>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</si>
  <si>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</si>
  <si>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</si>
  <si>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</si>
  <si>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</si>
  <si>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</si>
  <si>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</si>
  <si>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</si>
  <si>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</si>
  <si>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</si>
  <si>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</si>
  <si>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</si>
  <si>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</si>
  <si>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</si>
  <si>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</si>
  <si>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</si>
  <si>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</si>
  <si>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</si>
  <si>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</si>
  <si>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</si>
  <si>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</si>
  <si>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</si>
  <si>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</si>
  <si>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</si>
  <si>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</si>
  <si>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</si>
  <si>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</si>
  <si>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</si>
  <si>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</si>
  <si>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</si>
  <si>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</si>
  <si>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</si>
  <si>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</si>
  <si>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</si>
  <si>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</si>
  <si>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</si>
  <si>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</si>
  <si>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</si>
  <si>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</si>
  <si>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</si>
  <si>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</si>
  <si>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</si>
  <si>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</si>
  <si>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</si>
  <si>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</si>
  <si>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</si>
  <si>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</si>
  <si>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</si>
  <si>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</si>
  <si>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</si>
  <si>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</si>
  <si>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</si>
  <si>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</si>
  <si>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</si>
  <si>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</si>
  <si>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</si>
  <si>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</si>
  <si>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</si>
  <si>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</si>
  <si>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</si>
  <si>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</si>
  <si>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</si>
  <si>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</si>
  <si>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</si>
  <si>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</si>
  <si>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</si>
  <si>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</si>
  <si>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</si>
  <si>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</si>
  <si>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</si>
  <si>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</si>
  <si>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</si>
  <si>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</si>
  <si>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</si>
  <si>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</si>
  <si>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</si>
  <si>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</si>
  <si>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</si>
  <si>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</si>
  <si>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</si>
  <si>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</si>
  <si>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</si>
  <si>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</si>
  <si>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</si>
  <si>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</si>
  <si>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</si>
  <si>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</si>
  <si>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</si>
  <si>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</si>
  <si>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</si>
  <si>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</si>
  <si>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</si>
  <si>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</si>
  <si>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</si>
  <si>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</si>
  <si>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</si>
  <si>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</si>
  <si>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</si>
  <si>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</si>
  <si>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</si>
  <si>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</si>
  <si>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</si>
  <si>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</si>
  <si>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</si>
  <si>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</si>
  <si>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</si>
  <si>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</si>
  <si>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</si>
  <si>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</si>
  <si>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</si>
  <si>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</si>
  <si>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</si>
  <si>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</si>
  <si>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</si>
  <si>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</si>
  <si>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</si>
  <si>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</si>
  <si>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</si>
  <si>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</si>
  <si>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</si>
  <si>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</si>
  <si>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</si>
  <si>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</si>
  <si>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</si>
  <si>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</si>
  <si>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</si>
  <si>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</si>
  <si>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</si>
  <si>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</si>
  <si>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</si>
  <si>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</si>
  <si>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</si>
  <si>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</si>
  <si>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</si>
  <si>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</si>
  <si>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</si>
  <si>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</si>
  <si>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</si>
  <si>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</si>
  <si>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</si>
  <si>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</si>
  <si>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</si>
  <si>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</si>
  <si>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</si>
  <si>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</si>
  <si>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</si>
  <si>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</si>
  <si>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</si>
  <si>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</si>
  <si>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</si>
  <si>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</si>
  <si>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</si>
  <si>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</si>
  <si>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</si>
  <si>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</si>
  <si>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</si>
  <si>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</si>
  <si>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</si>
  <si>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</si>
  <si>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</si>
  <si>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</si>
  <si>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</si>
  <si>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</si>
  <si>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</si>
  <si>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</si>
  <si>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</si>
  <si>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</si>
  <si>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</si>
  <si>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</si>
  <si>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</si>
  <si>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</si>
  <si>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</si>
  <si>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</si>
  <si>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</si>
  <si>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</si>
  <si>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</si>
  <si>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</si>
  <si>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</si>
  <si>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</si>
  <si>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</si>
  <si>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</si>
  <si>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</si>
  <si>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</si>
  <si>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</si>
  <si>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</si>
  <si>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</si>
  <si>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</si>
  <si>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</si>
  <si>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</si>
  <si>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</si>
  <si>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</si>
  <si>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</si>
  <si>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</si>
  <si>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</si>
  <si>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</si>
  <si>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</si>
  <si>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</si>
  <si>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</si>
  <si>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</si>
  <si>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</si>
  <si>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</si>
  <si>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</si>
  <si>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</si>
  <si>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</si>
  <si>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</si>
  <si>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</si>
  <si>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</si>
  <si>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</si>
  <si>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</si>
  <si>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</si>
  <si>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</si>
  <si>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</si>
  <si>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</si>
  <si>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</si>
  <si>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</si>
  <si>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</si>
  <si>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</si>
  <si>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</si>
  <si>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</si>
  <si>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</si>
  <si>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</si>
  <si>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</si>
  <si>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</si>
  <si>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</si>
  <si>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</si>
  <si>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</si>
  <si>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</si>
  <si>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</si>
  <si>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</si>
  <si>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</si>
  <si>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</si>
  <si>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</si>
  <si>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</si>
  <si>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</si>
  <si>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</si>
  <si>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</si>
  <si>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</si>
  <si>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</si>
  <si>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</si>
  <si>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</si>
  <si>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</si>
  <si>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</si>
  <si>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</si>
  <si>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</si>
  <si>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</si>
  <si>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</si>
  <si>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</si>
  <si>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</si>
  <si>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</si>
  <si>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</si>
  <si>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</si>
  <si>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</si>
  <si>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</si>
  <si>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</si>
  <si>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</si>
  <si>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</si>
  <si>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</si>
  <si>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</si>
  <si>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</si>
  <si>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</si>
  <si>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</si>
  <si>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</si>
  <si>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</si>
  <si>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</si>
  <si>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</si>
  <si>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</si>
  <si>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</si>
  <si>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</si>
  <si>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</si>
  <si>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</si>
  <si>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</si>
  <si>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</si>
  <si>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</si>
  <si>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</si>
  <si>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</si>
  <si>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</si>
  <si>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</si>
  <si>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</si>
  <si>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</si>
  <si>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</si>
  <si>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</si>
  <si>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</si>
  <si>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</si>
  <si>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</si>
  <si>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</si>
  <si>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</si>
  <si>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</si>
  <si>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</si>
  <si>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</si>
  <si>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</si>
  <si>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</si>
  <si>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</si>
  <si>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</si>
  <si>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</si>
  <si>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</si>
  <si>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</si>
  <si>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</si>
  <si>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</si>
  <si>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</si>
  <si>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</si>
  <si>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</si>
  <si>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</si>
  <si>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</si>
  <si>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</si>
  <si>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</si>
  <si>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</si>
  <si>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</si>
  <si>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</si>
  <si>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</si>
  <si>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</si>
  <si>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</si>
  <si>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</si>
  <si>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</si>
  <si>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</si>
  <si>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</si>
  <si>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</si>
  <si>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</si>
  <si>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</si>
  <si>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</si>
  <si>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</si>
  <si>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</si>
  <si>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</si>
  <si>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</si>
  <si>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</si>
  <si>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</si>
  <si>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</si>
  <si>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</si>
  <si>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</si>
  <si>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</si>
  <si>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</si>
  <si>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</si>
  <si>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</si>
  <si>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</si>
  <si>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</si>
  <si>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</si>
  <si>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</si>
  <si>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</si>
  <si>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</si>
  <si>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</si>
  <si>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</si>
  <si>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</si>
  <si>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</si>
  <si>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</si>
  <si>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</si>
  <si>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</si>
  <si>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</si>
  <si>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</si>
  <si>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</si>
  <si>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</si>
  <si>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</si>
  <si>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</si>
  <si>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</si>
  <si>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</si>
  <si>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</si>
  <si>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</si>
  <si>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</si>
  <si>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</si>
  <si>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</si>
  <si>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</si>
  <si>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</si>
  <si>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</si>
  <si>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</si>
  <si>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</si>
  <si>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</si>
  <si>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</si>
  <si>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</si>
  <si>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</si>
  <si>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</si>
  <si>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</si>
  <si>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</si>
  <si>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</si>
  <si>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</si>
  <si>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</si>
  <si>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</si>
  <si>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</si>
  <si>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</si>
  <si>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</si>
  <si>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</si>
  <si>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</si>
  <si>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</si>
  <si>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</si>
  <si>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</si>
  <si>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</si>
  <si>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</si>
  <si>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</si>
  <si>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</si>
  <si>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</si>
  <si>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</si>
  <si>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</si>
  <si>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</si>
  <si>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</si>
  <si>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</si>
  <si>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</si>
  <si>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</si>
  <si>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</si>
  <si>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</si>
  <si>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</si>
  <si>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</si>
  <si>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</si>
  <si>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</si>
  <si>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</si>
  <si>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</si>
  <si>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</si>
  <si>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</si>
  <si>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</si>
  <si>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</si>
  <si>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</si>
  <si>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</si>
  <si>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</si>
  <si>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</si>
  <si>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</si>
  <si>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</si>
  <si>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</si>
  <si>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</si>
  <si>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</si>
  <si>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</si>
  <si>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</si>
  <si>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</si>
  <si>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</si>
  <si>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</si>
  <si>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</si>
  <si>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</si>
  <si>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</si>
  <si>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</si>
  <si>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</si>
  <si>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</si>
  <si>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</si>
  <si>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</si>
  <si>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</si>
  <si>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</si>
  <si>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</si>
  <si>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</si>
  <si>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</si>
  <si>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</si>
  <si>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</si>
  <si>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</si>
  <si>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</si>
  <si>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</si>
  <si>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</si>
  <si>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</si>
  <si>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</si>
  <si>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</si>
  <si>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</si>
  <si>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</si>
  <si>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</si>
  <si>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</si>
  <si>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</si>
  <si>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</si>
  <si>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</si>
  <si>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</si>
  <si>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</si>
  <si>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</si>
  <si>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</si>
  <si>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</si>
  <si>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</si>
  <si>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</si>
  <si>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</si>
  <si>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</si>
  <si>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</si>
  <si>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</si>
  <si>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</si>
  <si>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</si>
  <si>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</si>
  <si>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</si>
  <si>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</si>
  <si>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</si>
  <si>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</si>
  <si>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</si>
  <si>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</si>
  <si>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</si>
  <si>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</si>
  <si>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</si>
  <si>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</si>
  <si>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</si>
  <si>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</si>
  <si>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</si>
  <si>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</si>
  <si>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</si>
  <si>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</si>
  <si>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</si>
  <si>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</si>
  <si>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</si>
  <si>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</si>
  <si>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</si>
  <si>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</si>
  <si>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</si>
  <si>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</si>
  <si>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</si>
  <si>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</si>
  <si>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</si>
  <si>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</si>
  <si>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</si>
  <si>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</si>
  <si>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</si>
  <si>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</si>
  <si>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</si>
  <si>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</si>
  <si>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</si>
  <si>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</si>
  <si>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</si>
  <si>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</si>
  <si>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</si>
  <si>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</si>
  <si>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</si>
  <si>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</si>
  <si>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</si>
  <si>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</si>
  <si>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</si>
  <si>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</si>
  <si>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</si>
  <si>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</si>
  <si>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</si>
  <si>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</si>
  <si>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</si>
  <si>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</si>
  <si>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</si>
  <si>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</si>
  <si>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</si>
  <si>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</si>
  <si>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</si>
  <si>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</si>
  <si>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</si>
  <si>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</si>
  <si>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</si>
  <si>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</si>
  <si>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</si>
  <si>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</si>
  <si>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</si>
  <si>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</si>
  <si>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</si>
  <si>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</si>
  <si>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</si>
  <si>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</si>
  <si>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</si>
  <si>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</si>
  <si>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</si>
  <si>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</si>
  <si>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</si>
  <si>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</si>
  <si>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</si>
  <si>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</si>
  <si>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</si>
  <si>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</si>
  <si>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</si>
  <si>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</si>
  <si>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</si>
  <si>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</si>
  <si>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</si>
  <si>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</si>
  <si>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</si>
  <si>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</si>
  <si>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</si>
  <si>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</si>
  <si>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</si>
  <si>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</si>
  <si>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</si>
  <si>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</si>
  <si>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</si>
  <si>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</si>
  <si>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</si>
  <si>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</si>
  <si>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</si>
  <si>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</si>
  <si>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</si>
  <si>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</si>
  <si>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</si>
  <si>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</si>
  <si>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</si>
  <si>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</si>
  <si>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</si>
  <si>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</si>
  <si>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</si>
  <si>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</si>
  <si>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</si>
  <si>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</si>
  <si>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</si>
  <si>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</si>
  <si>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</si>
  <si>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</si>
  <si>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</si>
  <si>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</si>
  <si>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</si>
  <si>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</si>
  <si>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</si>
  <si>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</si>
  <si>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</si>
  <si>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</si>
  <si>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</si>
  <si>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</si>
  <si>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</si>
  <si>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</si>
  <si>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</si>
  <si>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</si>
  <si>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</si>
  <si>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</si>
  <si>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</si>
  <si>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</si>
  <si>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</si>
  <si>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</si>
  <si>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</si>
  <si>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</si>
  <si>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</si>
  <si>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</si>
  <si>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</si>
  <si>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</si>
  <si>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</si>
  <si>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</si>
  <si>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</si>
  <si>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</si>
  <si>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</si>
  <si>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</si>
  <si>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</si>
  <si>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</si>
  <si>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</si>
  <si>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</si>
  <si>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</si>
  <si>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</si>
  <si>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</si>
  <si>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</si>
  <si>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</si>
  <si>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</si>
  <si>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</si>
  <si>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</si>
  <si>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</si>
  <si>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</si>
  <si>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</si>
  <si>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</si>
  <si>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</si>
  <si>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</si>
  <si>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</si>
  <si>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</si>
  <si>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</si>
  <si>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</si>
  <si>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</si>
  <si>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</si>
  <si>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</si>
  <si>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</si>
  <si>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</si>
  <si>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</si>
  <si>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</si>
  <si>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</si>
  <si>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</si>
  <si>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</si>
  <si>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</si>
  <si>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</si>
  <si>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</si>
  <si>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</si>
  <si>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</si>
  <si>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</si>
  <si>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</si>
  <si>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</si>
  <si>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</si>
  <si>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</si>
  <si>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</si>
  <si>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</si>
  <si>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</si>
  <si>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</si>
  <si>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</si>
  <si>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</si>
  <si>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</si>
  <si>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</si>
  <si>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</si>
  <si>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</si>
  <si>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</si>
  <si>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</si>
  <si>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</si>
  <si>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</si>
  <si>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</si>
  <si>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</si>
  <si>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</si>
  <si>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</si>
  <si>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</si>
  <si>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</si>
  <si>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</si>
  <si>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</si>
  <si>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</si>
  <si>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</si>
  <si>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</si>
  <si>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</si>
  <si>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</si>
  <si>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</si>
  <si>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</si>
  <si>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</si>
  <si>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</si>
  <si>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</si>
  <si>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</si>
  <si>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</si>
  <si>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</si>
  <si>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</si>
  <si>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</si>
  <si>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</si>
  <si>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</si>
  <si>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</si>
  <si>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</si>
  <si>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</si>
  <si>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</si>
  <si>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</si>
  <si>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</si>
  <si>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</si>
  <si>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</si>
  <si>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</si>
  <si>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</si>
  <si>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</si>
  <si>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</si>
  <si>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</si>
  <si>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</si>
  <si>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</si>
  <si>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</si>
  <si>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</si>
  <si>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</si>
  <si>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</si>
  <si>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</si>
  <si>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</si>
  <si>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</si>
  <si>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</si>
  <si>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</si>
  <si>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</si>
  <si>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</si>
  <si>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</si>
  <si>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</si>
  <si>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</si>
  <si>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</si>
  <si>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</si>
  <si>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</si>
  <si>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</si>
  <si>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</si>
  <si>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</si>
  <si>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</si>
  <si>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</si>
  <si>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</si>
  <si>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</si>
  <si>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</si>
  <si>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</si>
  <si>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</si>
  <si>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</si>
  <si>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</si>
  <si>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</si>
  <si>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</si>
  <si>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</si>
  <si>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</si>
  <si>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</si>
  <si>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</si>
  <si>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</si>
  <si>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</si>
  <si>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</si>
  <si>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</si>
  <si>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</si>
  <si>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</si>
  <si>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</si>
  <si>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</si>
  <si>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</si>
  <si>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</si>
  <si>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</si>
  <si>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</si>
  <si>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</si>
  <si>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</si>
  <si>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</si>
  <si>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</si>
  <si>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</si>
  <si>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</si>
  <si>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</si>
  <si>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</si>
  <si>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</si>
  <si>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</si>
  <si>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</si>
  <si>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</si>
  <si>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</si>
  <si>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</si>
  <si>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</si>
  <si>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</si>
  <si>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</si>
  <si>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</si>
  <si>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</si>
  <si>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</si>
  <si>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</si>
  <si>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</si>
  <si>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</si>
  <si>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</si>
  <si>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</si>
  <si>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</si>
  <si>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</si>
  <si>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</si>
  <si>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</si>
  <si>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</si>
  <si>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</si>
  <si>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</si>
  <si>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</si>
  <si>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</si>
  <si>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</si>
  <si>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</si>
  <si>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</si>
  <si>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</si>
  <si>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</si>
  <si>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</si>
  <si>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</si>
  <si>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</si>
  <si>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</si>
  <si>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</si>
  <si>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</si>
  <si>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</si>
  <si>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</si>
  <si>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</si>
  <si>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</si>
  <si>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</si>
  <si>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</si>
  <si>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</si>
  <si>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</si>
  <si>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</si>
  <si>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</si>
  <si>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</si>
  <si>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</si>
  <si>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</si>
  <si>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</si>
  <si>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</si>
  <si>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</si>
  <si>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</si>
  <si>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</si>
  <si>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</si>
  <si>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</si>
  <si>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</si>
  <si>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</si>
  <si>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</si>
  <si>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</si>
  <si>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</si>
  <si>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</si>
  <si>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</si>
  <si>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</si>
  <si>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</si>
  <si>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</si>
  <si>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</si>
  <si>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</si>
  <si>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</si>
  <si>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</si>
  <si>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</si>
  <si>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</si>
  <si>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</si>
  <si>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</si>
  <si>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</si>
  <si>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</si>
  <si>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</si>
  <si>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</si>
  <si>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</si>
  <si>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</si>
  <si>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</si>
  <si>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</si>
  <si>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</si>
  <si>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</si>
  <si>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</si>
  <si>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</si>
  <si>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</si>
  <si>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</si>
  <si>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</si>
  <si>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</si>
  <si>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</si>
  <si>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</si>
  <si>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</si>
  <si>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</si>
  <si>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</si>
  <si>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</si>
  <si>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</si>
  <si>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</si>
  <si>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</si>
  <si>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</si>
  <si>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</si>
  <si>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</si>
  <si>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</si>
  <si>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</si>
  <si>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</si>
  <si>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</si>
  <si>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</si>
  <si>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</si>
  <si>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</si>
  <si>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</si>
  <si>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</si>
  <si>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</si>
  <si>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</si>
  <si>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</si>
  <si>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</si>
  <si>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</si>
  <si>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</si>
  <si>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</si>
  <si>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</si>
  <si>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</si>
  <si>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</si>
  <si>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</si>
  <si>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</si>
  <si>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</si>
  <si>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</si>
  <si>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</si>
  <si>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</si>
  <si>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</si>
  <si>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</si>
  <si>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</si>
  <si>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</si>
  <si>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</si>
  <si>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</si>
  <si>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</si>
  <si>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</si>
  <si>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</si>
  <si>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</si>
  <si>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</si>
  <si>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</si>
  <si>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</si>
  <si>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</si>
  <si>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</si>
  <si>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</si>
  <si>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</si>
  <si>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</si>
  <si>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</si>
  <si>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</si>
  <si>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</si>
  <si>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</si>
  <si>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</si>
  <si>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</si>
  <si>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</si>
  <si>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</si>
  <si>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</si>
  <si>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</si>
  <si>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</si>
  <si>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</si>
  <si>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</si>
  <si>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</si>
  <si>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</si>
  <si>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</si>
  <si>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</si>
  <si>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</si>
  <si>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</si>
  <si>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</si>
  <si>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</si>
  <si>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</si>
  <si>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</si>
  <si>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</si>
  <si>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</si>
  <si>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</si>
  <si>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</si>
  <si>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</si>
  <si>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</si>
  <si>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</si>
  <si>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</si>
  <si>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</si>
  <si>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</si>
  <si>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</si>
  <si>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</si>
  <si>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</si>
  <si>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</si>
  <si>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</si>
  <si>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</si>
  <si>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</si>
  <si>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</si>
  <si>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</si>
  <si>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</si>
  <si>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</si>
  <si>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</si>
  <si>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</si>
  <si>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</si>
  <si>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</si>
  <si>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</si>
  <si>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</si>
  <si>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</si>
  <si>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</si>
  <si>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</si>
  <si>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</si>
  <si>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</si>
  <si>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</si>
  <si>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</si>
  <si>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</si>
  <si>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</si>
  <si>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</si>
  <si>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</si>
  <si>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</si>
  <si>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</si>
  <si>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</si>
  <si>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</si>
  <si>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</si>
  <si>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</si>
  <si>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</si>
  <si>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</si>
  <si>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</si>
  <si>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</si>
  <si>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</si>
  <si>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</si>
  <si>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</si>
  <si>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</si>
  <si>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</si>
  <si>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</si>
  <si>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</si>
  <si>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</si>
  <si>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</si>
  <si>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</si>
  <si>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</si>
  <si>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</si>
  <si>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</si>
  <si>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</si>
  <si>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</si>
  <si>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</si>
  <si>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</si>
  <si>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</si>
  <si>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</si>
  <si>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</si>
  <si>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</si>
  <si>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</si>
  <si>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</si>
  <si>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</si>
  <si>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</si>
  <si>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</si>
  <si>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</si>
  <si>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</si>
  <si>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</si>
  <si>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</si>
  <si>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</si>
  <si>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</si>
  <si>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</si>
  <si>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</si>
  <si>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</si>
  <si>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</si>
  <si>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</si>
  <si>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</si>
  <si>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</si>
  <si>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</si>
  <si>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</si>
  <si>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</si>
  <si>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</si>
  <si>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</si>
  <si>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</si>
  <si>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</si>
  <si>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</si>
  <si>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</si>
  <si>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</si>
  <si>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</si>
  <si>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</si>
  <si>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</si>
  <si>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</si>
  <si>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</si>
  <si>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</si>
  <si>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</si>
  <si>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</si>
  <si>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</si>
  <si>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</si>
  <si>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</si>
  <si>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</si>
  <si>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</si>
  <si>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</si>
  <si>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</si>
  <si>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</si>
  <si>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</si>
  <si>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</si>
  <si>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</si>
  <si>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</si>
  <si>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</si>
  <si>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</si>
  <si>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</si>
  <si>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</si>
  <si>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</si>
  <si>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</si>
  <si>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</si>
  <si>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</si>
  <si>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</si>
  <si>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</si>
  <si>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</si>
  <si>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</si>
  <si>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</si>
  <si>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</si>
  <si>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</si>
  <si>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</si>
  <si>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</si>
  <si>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</si>
  <si>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</si>
  <si>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</si>
  <si>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</si>
  <si>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</si>
  <si>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</si>
  <si>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</si>
  <si>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</si>
  <si>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</si>
  <si>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</si>
  <si>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</si>
  <si>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</si>
  <si>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</si>
  <si>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</si>
  <si>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</si>
  <si>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</si>
  <si>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</si>
  <si>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</si>
  <si>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</si>
  <si>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</si>
  <si>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</si>
  <si>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</si>
  <si>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</si>
  <si>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</si>
  <si>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</si>
  <si>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</si>
  <si>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</si>
  <si>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</si>
  <si>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</si>
  <si>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</si>
  <si>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</si>
  <si>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</si>
  <si>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</si>
  <si>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</si>
  <si>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</si>
  <si>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</si>
  <si>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</si>
  <si>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</si>
  <si>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</si>
  <si>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</si>
  <si>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</si>
  <si>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</si>
  <si>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</si>
  <si>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</si>
  <si>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</si>
  <si>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</si>
  <si>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</si>
  <si>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</si>
  <si>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</si>
  <si>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</si>
  <si>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</si>
  <si>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</si>
  <si>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</si>
  <si>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</si>
  <si>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</si>
  <si>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</si>
  <si>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</si>
  <si>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</si>
  <si>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</si>
  <si>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</si>
  <si>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</si>
  <si>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</si>
  <si>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</si>
  <si>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</si>
  <si>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</si>
  <si>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</si>
  <si>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</si>
  <si>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</si>
  <si>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</si>
  <si>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</si>
  <si>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</si>
  <si>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</si>
  <si>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</si>
  <si>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</si>
  <si>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</si>
  <si>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</si>
  <si>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</si>
  <si>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</si>
  <si>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</si>
  <si>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</si>
  <si>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</si>
  <si>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</si>
  <si>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</si>
  <si>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</si>
  <si>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</si>
  <si>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</si>
  <si>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</si>
  <si>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</si>
  <si>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</si>
  <si>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</si>
  <si>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</si>
  <si>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</si>
  <si>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</si>
  <si>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</si>
  <si>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</si>
  <si>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</si>
  <si>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</si>
  <si>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</si>
  <si>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</si>
  <si>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</si>
  <si>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</si>
  <si>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</si>
  <si>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</si>
  <si>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</si>
  <si>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</si>
  <si>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</si>
  <si>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</si>
  <si>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</si>
  <si>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</si>
  <si>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</si>
  <si>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</si>
  <si>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</si>
  <si>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</si>
  <si>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</si>
  <si>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</si>
  <si>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</si>
  <si>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</si>
  <si>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</si>
  <si>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</si>
  <si>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</si>
  <si>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</si>
  <si>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</si>
  <si>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</si>
  <si>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</si>
  <si>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</si>
  <si>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</si>
  <si>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</si>
  <si>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</si>
  <si>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</si>
  <si>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</si>
  <si>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</si>
  <si>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</si>
  <si>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</si>
  <si>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</si>
  <si>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</si>
  <si>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</si>
  <si>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</si>
  <si>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</si>
  <si>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</si>
  <si>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</si>
  <si>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</si>
  <si>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</si>
  <si>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</si>
  <si>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</si>
  <si>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</si>
  <si>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</si>
  <si>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</si>
  <si>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</si>
  <si>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</si>
  <si>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</si>
  <si>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</si>
  <si>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</si>
  <si>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</si>
  <si>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</si>
  <si>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</si>
  <si>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</si>
  <si>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</si>
  <si>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</si>
  <si>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</si>
  <si>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</si>
  <si>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</si>
  <si>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</si>
  <si>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</si>
  <si>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</si>
  <si>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</si>
  <si>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</si>
  <si>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</si>
  <si>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</si>
  <si>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</si>
  <si>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</si>
  <si>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</si>
  <si>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</si>
  <si>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</si>
  <si>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</si>
  <si>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</si>
  <si>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</si>
  <si>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</si>
  <si>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</si>
  <si>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</si>
  <si>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</si>
  <si>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</si>
  <si>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</si>
  <si>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</si>
  <si>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</si>
  <si>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</si>
  <si>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</si>
  <si>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</si>
  <si>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</si>
  <si>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</si>
  <si>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</si>
  <si>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</si>
  <si>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</si>
  <si>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</si>
  <si>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</si>
  <si>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</si>
  <si>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</si>
  <si>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</si>
  <si>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</si>
  <si>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</si>
  <si>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</si>
  <si>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</si>
  <si>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</si>
  <si>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</si>
  <si>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</si>
  <si>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</si>
  <si>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</si>
  <si>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</si>
  <si>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</si>
  <si>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</si>
  <si>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</si>
  <si>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</si>
  <si>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</si>
  <si>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</si>
  <si>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</si>
  <si>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</si>
  <si>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</si>
  <si>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</si>
  <si>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</si>
  <si>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</si>
  <si>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</si>
  <si>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</si>
  <si>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</si>
  <si>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</si>
  <si>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</si>
  <si>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</si>
  <si>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</si>
  <si>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</si>
  <si>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</si>
  <si>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</si>
  <si>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</si>
  <si>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</si>
  <si>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</si>
  <si>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</si>
  <si>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</si>
  <si>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</si>
  <si>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</si>
  <si>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</si>
  <si>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</si>
  <si>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</si>
  <si>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</si>
  <si>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</si>
  <si>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</si>
  <si>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</si>
  <si>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</si>
  <si>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</si>
  <si>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</si>
  <si>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</si>
  <si>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</si>
  <si>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</si>
  <si>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</si>
  <si>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</si>
  <si>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</si>
  <si>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</si>
  <si>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</si>
  <si>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</si>
  <si>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</si>
  <si>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</si>
  <si>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</si>
  <si>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</si>
  <si>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</si>
  <si>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</si>
  <si>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</si>
  <si>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</si>
  <si>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</si>
  <si>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</si>
  <si>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</si>
  <si>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</si>
  <si>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</si>
  <si>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</si>
  <si>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</si>
  <si>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</si>
  <si>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</si>
  <si>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</si>
  <si>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</si>
  <si>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</si>
  <si>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</si>
  <si>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</si>
  <si>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</si>
  <si>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</si>
  <si>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</si>
  <si>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</si>
  <si>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</si>
  <si>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</si>
  <si>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</si>
  <si>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</si>
  <si>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</si>
  <si>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</si>
  <si>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</si>
  <si>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</si>
  <si>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</si>
  <si>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</si>
  <si>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</si>
  <si>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</si>
  <si>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</si>
  <si>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</si>
  <si>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</si>
  <si>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</si>
  <si>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</si>
  <si>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</si>
  <si>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</si>
  <si>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</si>
  <si>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</si>
  <si>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</si>
  <si>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</si>
  <si>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</si>
  <si>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</si>
  <si>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</si>
  <si>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</si>
  <si>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</si>
  <si>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</si>
  <si>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</si>
  <si>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</si>
  <si>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</si>
  <si>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</si>
  <si>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</si>
  <si>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</si>
  <si>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</si>
  <si>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</si>
  <si>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</si>
  <si>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</si>
  <si>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</si>
  <si>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</si>
  <si>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</si>
  <si>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</si>
  <si>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</si>
  <si>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</si>
  <si>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</si>
  <si>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</si>
  <si>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</si>
  <si>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</si>
  <si>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</si>
  <si>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</si>
  <si>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</si>
  <si>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</si>
  <si>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</si>
  <si>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</si>
  <si>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</si>
  <si>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</si>
  <si>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</si>
  <si>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</si>
  <si>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</si>
  <si>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</si>
  <si>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</si>
  <si>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</si>
  <si>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</si>
  <si>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</si>
  <si>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</si>
  <si>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</si>
  <si>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</si>
  <si>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</si>
  <si>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</si>
  <si>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</si>
  <si>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</si>
  <si>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</si>
  <si>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</si>
  <si>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</si>
  <si>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</si>
  <si>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</si>
  <si>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</si>
  <si>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</si>
  <si>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</si>
  <si>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</si>
  <si>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</si>
  <si>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</si>
  <si>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</si>
  <si>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</si>
  <si>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</si>
  <si>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</si>
  <si>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</si>
  <si>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</si>
  <si>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</si>
  <si>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</si>
  <si>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</si>
  <si>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</si>
  <si>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</si>
  <si>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</si>
  <si>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</si>
  <si>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</si>
  <si>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</si>
  <si>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</si>
  <si>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</si>
  <si>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</si>
  <si>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</si>
  <si>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</si>
  <si>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</si>
  <si>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</si>
  <si>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</si>
  <si>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</si>
  <si>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</si>
  <si>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</si>
  <si>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</si>
  <si>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</si>
  <si>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</si>
  <si>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</si>
  <si>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</si>
  <si>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</si>
  <si>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</si>
  <si>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</si>
  <si>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</si>
  <si>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</si>
  <si>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</si>
  <si>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</si>
  <si>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</si>
  <si>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</si>
  <si>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</si>
  <si>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</si>
  <si>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</si>
  <si>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</si>
  <si>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</si>
  <si>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</si>
  <si>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</si>
  <si>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</si>
  <si>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</si>
  <si>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</si>
  <si>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</si>
  <si>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</si>
  <si>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</si>
  <si>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</si>
  <si>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</si>
  <si>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</si>
  <si>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</si>
  <si>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</si>
  <si>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</si>
  <si>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</si>
  <si>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</si>
  <si>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</si>
  <si>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</si>
  <si>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</si>
  <si>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</si>
  <si>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</si>
  <si>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</si>
  <si>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</si>
  <si>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</si>
  <si>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</si>
  <si>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</si>
  <si>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</si>
  <si>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</si>
  <si>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</si>
  <si>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</si>
  <si>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</si>
  <si>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</si>
  <si>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</si>
  <si>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</si>
  <si>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</si>
  <si>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</si>
  <si>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</si>
  <si>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</si>
  <si>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</si>
  <si>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</si>
  <si>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</si>
  <si>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</si>
  <si>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</si>
  <si>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</si>
  <si>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</si>
  <si>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</si>
  <si>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</si>
  <si>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</si>
  <si>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</si>
  <si>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</si>
  <si>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</si>
  <si>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</si>
  <si>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</si>
  <si>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</si>
  <si>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</si>
  <si>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</si>
  <si>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</si>
  <si>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</si>
  <si>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</si>
  <si>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</si>
  <si>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</si>
  <si>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</si>
  <si>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</si>
  <si>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</si>
  <si>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</si>
  <si>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</si>
  <si>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</si>
  <si>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</si>
  <si>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</si>
  <si>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</si>
  <si>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</si>
  <si>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</si>
  <si>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</si>
  <si>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</si>
  <si>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</si>
  <si>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</si>
  <si>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</si>
  <si>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</si>
  <si>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</si>
  <si>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</si>
  <si>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</si>
  <si>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</si>
  <si>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</si>
  <si>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</si>
  <si>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</si>
  <si>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</si>
  <si>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</si>
  <si>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</si>
  <si>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</si>
  <si>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</si>
  <si>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</si>
  <si>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</si>
  <si>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</si>
  <si>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</si>
  <si>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</si>
  <si>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</si>
  <si>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</si>
  <si>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</si>
  <si>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</si>
  <si>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</si>
  <si>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</si>
  <si>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</si>
  <si>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</si>
  <si>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</si>
  <si>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</si>
  <si>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</si>
  <si>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</si>
  <si>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</si>
  <si>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</si>
  <si>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</si>
  <si>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</si>
  <si>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</si>
  <si>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</si>
  <si>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</si>
  <si>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</si>
  <si>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</si>
  <si>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</si>
  <si>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</si>
  <si>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</si>
  <si>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</si>
  <si>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</si>
  <si>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</si>
  <si>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</si>
  <si>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</si>
  <si>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</si>
  <si>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</si>
  <si>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</si>
  <si>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</si>
  <si>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</si>
  <si>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</si>
  <si>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</si>
  <si>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</si>
  <si>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</si>
  <si>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</si>
  <si>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</si>
  <si>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</si>
  <si>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</si>
  <si>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</si>
  <si>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</si>
  <si>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</si>
  <si>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</si>
  <si>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</si>
  <si>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</si>
  <si>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</si>
  <si>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</si>
  <si>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</si>
  <si>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</si>
  <si>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</si>
  <si>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</si>
  <si>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</si>
  <si>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</si>
  <si>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</si>
  <si>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</si>
  <si>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</si>
  <si>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</si>
  <si>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</si>
  <si>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</si>
  <si>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</si>
  <si>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</si>
  <si>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</si>
  <si>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</si>
  <si>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</si>
  <si>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</si>
  <si>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</si>
  <si>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</si>
  <si>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</si>
  <si>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</si>
  <si>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</si>
  <si>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</si>
  <si>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</si>
  <si>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</si>
  <si>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</si>
  <si>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</si>
  <si>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</si>
  <si>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</si>
  <si>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</si>
  <si>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</si>
  <si>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</si>
  <si>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</si>
  <si>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</si>
  <si>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</si>
  <si>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</si>
  <si>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</si>
  <si>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</si>
  <si>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</si>
  <si>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</si>
  <si>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</si>
  <si>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</si>
  <si>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</si>
  <si>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</si>
  <si>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</si>
  <si>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</si>
  <si>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</si>
  <si>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</si>
  <si>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</si>
  <si>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</si>
  <si>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</si>
  <si>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</si>
  <si>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</si>
  <si>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</si>
  <si>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</si>
  <si>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</si>
  <si>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</si>
  <si>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</si>
  <si>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</si>
  <si>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</si>
  <si>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</si>
  <si>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</si>
  <si>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</si>
  <si>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</si>
  <si>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</si>
  <si>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</si>
  <si>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</si>
  <si>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</si>
  <si>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</si>
  <si>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</si>
  <si>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</si>
  <si>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</si>
  <si>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</si>
  <si>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</si>
  <si>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</si>
  <si>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</si>
  <si>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</si>
  <si>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</si>
  <si>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</si>
  <si>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</si>
  <si>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</si>
  <si>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</si>
  <si>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</si>
  <si>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</si>
  <si>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</si>
  <si>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</si>
  <si>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</si>
  <si>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</si>
  <si>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</si>
  <si>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</si>
  <si>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</si>
  <si>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</si>
  <si>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</si>
  <si>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</si>
  <si>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</si>
  <si>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</si>
  <si>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</si>
  <si>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</si>
  <si>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</si>
  <si>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</si>
  <si>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</si>
  <si>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</si>
  <si>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</si>
  <si>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</si>
  <si>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</si>
  <si>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</si>
  <si>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</si>
  <si>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</si>
  <si>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</si>
  <si>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</si>
  <si>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</si>
  <si>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</si>
  <si>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</si>
  <si>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</si>
  <si>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</si>
  <si>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</si>
  <si>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</si>
  <si>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</si>
  <si>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</si>
  <si>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</si>
  <si>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</si>
  <si>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</si>
  <si>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</si>
  <si>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</si>
  <si>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</si>
  <si>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</si>
  <si>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</si>
  <si>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</si>
  <si>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</si>
  <si>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</si>
  <si>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</si>
  <si>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</si>
  <si>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</si>
  <si>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</si>
  <si>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</si>
  <si>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</si>
  <si>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</si>
  <si>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</si>
  <si>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</si>
  <si>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</si>
  <si>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</si>
  <si>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</si>
  <si>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</si>
  <si>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</si>
  <si>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</si>
  <si>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</si>
  <si>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</si>
  <si>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</si>
  <si>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</si>
  <si>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</si>
  <si>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</si>
  <si>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</si>
  <si>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</si>
  <si>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</si>
  <si>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</si>
  <si>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</si>
  <si>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</si>
  <si>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</si>
  <si>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</si>
  <si>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</si>
  <si>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</si>
  <si>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</si>
  <si>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</si>
  <si>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</si>
  <si>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</si>
  <si>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</si>
  <si>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</si>
  <si>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</si>
  <si>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</si>
  <si>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</si>
  <si>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</si>
  <si>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</si>
  <si>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</si>
  <si>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</si>
  <si>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</si>
  <si>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</si>
  <si>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</si>
  <si>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</si>
  <si>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</si>
  <si>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</si>
  <si>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</si>
  <si>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</si>
  <si>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</si>
  <si>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</si>
  <si>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</si>
  <si>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</si>
  <si>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</si>
  <si>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</si>
  <si>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</si>
  <si>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</si>
  <si>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</si>
  <si>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</si>
  <si>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</si>
  <si>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</si>
  <si>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</si>
  <si>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</si>
  <si>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</si>
  <si>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</si>
  <si>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</si>
  <si>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</si>
  <si>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</si>
  <si>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</si>
  <si>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</si>
  <si>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</si>
  <si>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</si>
  <si>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</si>
  <si>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</si>
  <si>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</si>
  <si>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</si>
  <si>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</si>
  <si>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</si>
  <si>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</si>
  <si>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</si>
  <si>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</si>
  <si>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</si>
  <si>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</si>
  <si>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</si>
  <si>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</si>
  <si>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</si>
  <si>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</si>
  <si>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</si>
  <si>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</si>
  <si>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</si>
  <si>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</si>
  <si>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</si>
  <si>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</si>
  <si>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</si>
  <si>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</si>
  <si>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</si>
  <si>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</si>
  <si>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</si>
  <si>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</si>
  <si>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</si>
  <si>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</si>
  <si>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</si>
  <si>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</si>
  <si>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</si>
  <si>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</si>
  <si>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</si>
  <si>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</si>
  <si>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</si>
  <si>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</si>
  <si>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</si>
  <si>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</si>
  <si>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</si>
  <si>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</si>
  <si>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</si>
  <si>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</si>
  <si>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</si>
  <si>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</si>
  <si>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</si>
  <si>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</si>
  <si>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</si>
  <si>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</si>
  <si>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</si>
  <si>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</si>
  <si>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</si>
  <si>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</si>
  <si>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</si>
  <si>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</si>
  <si>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</si>
  <si>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</si>
  <si>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</si>
  <si>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</si>
  <si>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</si>
  <si>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</si>
  <si>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</si>
  <si>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</si>
  <si>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</si>
  <si>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</si>
  <si>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</si>
  <si>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</si>
  <si>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</si>
  <si>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</si>
  <si>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</si>
  <si>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</si>
  <si>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</si>
  <si>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</si>
  <si>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</si>
  <si>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</si>
  <si>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</si>
  <si>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</si>
  <si>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</si>
  <si>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</si>
  <si>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</si>
  <si>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</si>
  <si>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</si>
  <si>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</si>
  <si>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</si>
  <si>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</si>
  <si>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</si>
  <si>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</si>
  <si>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</si>
  <si>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</si>
  <si>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</si>
  <si>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</si>
  <si>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</si>
  <si>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</si>
  <si>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</si>
  <si>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</si>
  <si>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</si>
  <si>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</si>
  <si>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</si>
  <si>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</si>
  <si>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</si>
  <si>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</si>
  <si>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</si>
  <si>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</si>
  <si>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</si>
  <si>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</si>
  <si>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</si>
  <si>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</si>
  <si>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</si>
  <si>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</si>
  <si>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</si>
  <si>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</si>
  <si>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</si>
  <si>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</si>
  <si>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</si>
  <si>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</si>
  <si>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</si>
  <si>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</si>
  <si>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</si>
  <si>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</si>
  <si>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</si>
  <si>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</si>
  <si>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</si>
  <si>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</si>
  <si>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</si>
  <si>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</si>
  <si>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</si>
  <si>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</si>
  <si>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</si>
  <si>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</si>
  <si>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</si>
  <si>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</si>
  <si>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</si>
  <si>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</si>
  <si>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</si>
  <si>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</si>
  <si>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</si>
  <si>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</si>
  <si>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</si>
  <si>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</si>
  <si>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</si>
  <si>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</si>
  <si>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</si>
  <si>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</si>
  <si>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</si>
  <si>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</si>
  <si>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</si>
  <si>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</si>
  <si>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</si>
  <si>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</si>
  <si>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</si>
  <si>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</si>
  <si>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</si>
  <si>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</si>
  <si>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</si>
  <si>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</si>
  <si>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</si>
  <si>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</si>
  <si>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</si>
  <si>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</si>
  <si>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</si>
  <si>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</si>
  <si>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</si>
  <si>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</si>
  <si>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</si>
  <si>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</si>
  <si>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</si>
  <si>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</si>
  <si>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</si>
  <si>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</si>
  <si>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</si>
  <si>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</si>
  <si>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</si>
  <si>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</si>
  <si>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</si>
  <si>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</si>
  <si>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</si>
  <si>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</si>
  <si>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</si>
  <si>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</si>
  <si>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</si>
  <si>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</si>
  <si>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</si>
  <si>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</si>
  <si>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</si>
  <si>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</si>
  <si>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</si>
  <si>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</si>
  <si>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</si>
  <si>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</si>
  <si>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</si>
  <si>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</si>
  <si>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</si>
  <si>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</si>
  <si>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</si>
  <si>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</si>
  <si>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</si>
  <si>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</si>
  <si>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</si>
  <si>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</si>
  <si>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</si>
  <si>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</si>
  <si>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</si>
  <si>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</si>
  <si>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</si>
  <si>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</si>
  <si>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</si>
  <si>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</si>
  <si>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</si>
  <si>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</si>
  <si>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</si>
  <si>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</si>
  <si>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</si>
  <si>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</si>
  <si>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</si>
  <si>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</si>
  <si>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</si>
  <si>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</si>
  <si>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</si>
  <si>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</si>
  <si>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</si>
  <si>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</si>
  <si>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</si>
  <si>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</si>
  <si>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</si>
  <si>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</si>
  <si>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</si>
  <si>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</si>
  <si>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</si>
  <si>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</si>
  <si>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</si>
  <si>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</si>
  <si>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</si>
  <si>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</si>
  <si>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</si>
  <si>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</si>
  <si>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</si>
  <si>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</si>
  <si>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</si>
  <si>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</si>
  <si>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</si>
  <si>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</si>
  <si>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</si>
  <si>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</si>
  <si>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</si>
  <si>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</si>
  <si>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</si>
  <si>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</si>
  <si>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</si>
  <si>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</si>
  <si>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</si>
  <si>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</si>
  <si>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</si>
  <si>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</si>
  <si>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</si>
  <si>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</si>
  <si>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</si>
  <si>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</si>
  <si>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</si>
  <si>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</si>
  <si>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</si>
  <si>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</si>
  <si>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</si>
  <si>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</si>
  <si>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</si>
  <si>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</si>
  <si>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</si>
  <si>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</si>
  <si>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</si>
  <si>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</si>
  <si>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</si>
  <si>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</si>
  <si>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</si>
  <si>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</si>
  <si>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</si>
  <si>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</si>
  <si>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</si>
  <si>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</si>
  <si>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</si>
  <si>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</si>
  <si>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</si>
  <si>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</si>
  <si>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</si>
  <si>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</si>
  <si>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</si>
  <si>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</si>
  <si>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</si>
  <si>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</si>
  <si>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</si>
  <si>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</si>
  <si>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</si>
  <si>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</si>
  <si>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</si>
  <si>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</si>
  <si>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</si>
  <si>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</si>
  <si>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</si>
  <si>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</si>
  <si>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</si>
  <si>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</si>
  <si>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</si>
  <si>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</si>
  <si>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</si>
  <si>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</si>
  <si>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</si>
  <si>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</si>
  <si>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</si>
  <si>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</si>
  <si>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</si>
  <si>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</si>
  <si>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</si>
  <si>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</si>
  <si>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</si>
  <si>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</si>
  <si>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</si>
  <si>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</si>
  <si>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</si>
  <si>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</si>
  <si>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</si>
  <si>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</si>
  <si>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</si>
  <si>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</si>
  <si>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</si>
  <si>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</si>
  <si>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</si>
  <si>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</si>
  <si>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</si>
  <si>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</si>
  <si>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</si>
  <si>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</si>
  <si>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</si>
  <si>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</si>
  <si>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</si>
  <si>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</si>
  <si>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</si>
  <si>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</si>
  <si>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</si>
  <si>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</si>
  <si>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</si>
  <si>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</si>
  <si>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</si>
  <si>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</si>
  <si>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</si>
  <si>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</si>
  <si>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</si>
  <si>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</si>
  <si>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</si>
  <si>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</si>
  <si>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</si>
  <si>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</si>
  <si>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</si>
  <si>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</si>
  <si>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</si>
  <si>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</si>
  <si>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</si>
  <si>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</si>
  <si>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</si>
  <si>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</si>
  <si>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</si>
  <si>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</si>
  <si>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</si>
  <si>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</si>
  <si>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</si>
  <si>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</si>
  <si>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</si>
  <si>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</si>
  <si>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</si>
  <si>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</si>
  <si>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</si>
  <si>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</si>
  <si>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</si>
  <si>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</si>
  <si>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</si>
  <si>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</si>
  <si>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</si>
  <si>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</si>
  <si>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</si>
  <si>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</si>
  <si>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</si>
  <si>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</si>
  <si>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</si>
  <si>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</si>
  <si>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</si>
  <si>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</si>
  <si>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</si>
  <si>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</si>
  <si>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</si>
  <si>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</si>
  <si>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</si>
  <si>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</si>
  <si>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</si>
  <si>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</si>
  <si>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</si>
  <si>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</si>
  <si>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</si>
  <si>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</si>
  <si>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</si>
  <si>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</si>
  <si>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</si>
  <si>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</si>
  <si>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</si>
  <si>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</si>
  <si>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</si>
  <si>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</si>
  <si>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</si>
  <si>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</si>
  <si>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</si>
  <si>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</si>
  <si>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</si>
  <si>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</si>
  <si>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</si>
  <si>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</si>
  <si>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</si>
  <si>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</si>
  <si>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</si>
  <si>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</si>
  <si>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</si>
  <si>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</si>
  <si>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</si>
  <si>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</si>
  <si>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</si>
  <si>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</si>
  <si>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</si>
  <si>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</si>
  <si>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</si>
  <si>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</si>
  <si>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</si>
  <si>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</si>
  <si>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</si>
  <si>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</si>
  <si>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</si>
  <si>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</si>
  <si>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</si>
  <si>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</si>
  <si>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</si>
  <si>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</si>
  <si>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</si>
  <si>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</si>
  <si>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</si>
  <si>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</si>
  <si>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</si>
  <si>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</si>
  <si>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</si>
  <si>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</si>
  <si>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</si>
  <si>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</si>
  <si>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</si>
  <si>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</si>
  <si>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</si>
  <si>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</si>
  <si>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</si>
  <si>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</si>
  <si>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</si>
  <si>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</si>
  <si>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</si>
  <si>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</si>
  <si>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</si>
  <si>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</si>
  <si>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</si>
  <si>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</si>
  <si>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</si>
  <si>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</si>
  <si>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</si>
  <si>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</si>
  <si>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</si>
  <si>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</si>
  <si>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</si>
  <si>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</si>
  <si>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</si>
  <si>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</si>
  <si>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</si>
  <si>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</si>
  <si>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</si>
  <si>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</si>
  <si>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</si>
  <si>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</si>
  <si>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</si>
  <si>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</si>
  <si>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</si>
  <si>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</si>
  <si>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</si>
  <si>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</si>
  <si>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</si>
  <si>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</si>
  <si>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</si>
  <si>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</si>
  <si>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</si>
  <si>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</si>
  <si>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</si>
  <si>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</si>
  <si>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</si>
  <si>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</si>
  <si>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</si>
  <si>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</si>
  <si>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</si>
  <si>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</si>
  <si>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</si>
  <si>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</si>
  <si>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</si>
  <si>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</si>
  <si>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</si>
  <si>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</si>
  <si>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</si>
  <si>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</si>
  <si>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</si>
  <si>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</si>
  <si>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</si>
  <si>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</si>
  <si>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</si>
  <si>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</si>
  <si>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</si>
  <si>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</si>
  <si>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</si>
  <si>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</si>
  <si>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</si>
  <si>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</si>
  <si>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</si>
  <si>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</si>
  <si>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</si>
  <si>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</si>
  <si>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</si>
  <si>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</si>
  <si>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</si>
  <si>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</si>
  <si>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</si>
  <si>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</si>
  <si>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</si>
  <si>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</si>
  <si>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</si>
  <si>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</si>
  <si>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</si>
  <si>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</si>
  <si>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</si>
  <si>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</si>
  <si>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</si>
  <si>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</si>
  <si>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</si>
  <si>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</si>
  <si>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</si>
  <si>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</si>
  <si>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</si>
  <si>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</si>
  <si>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</si>
  <si>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</si>
  <si>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</si>
  <si>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</si>
  <si>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</si>
  <si>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</si>
  <si>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</si>
  <si>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</si>
  <si>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</si>
  <si>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</si>
  <si>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</si>
  <si>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</si>
  <si>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</si>
  <si>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</si>
  <si>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</si>
  <si>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</si>
  <si>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</si>
  <si>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</si>
  <si>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</si>
  <si>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</si>
  <si>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</si>
  <si>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</si>
  <si>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</si>
  <si>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</si>
  <si>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</si>
  <si>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</si>
  <si>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</si>
  <si>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</si>
  <si>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</si>
  <si>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</si>
  <si>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</si>
  <si>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</si>
  <si>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</si>
  <si>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</si>
  <si>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</si>
  <si>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</si>
  <si>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</si>
  <si>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</si>
  <si>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</si>
  <si>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</si>
  <si>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</si>
  <si>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</si>
  <si>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</si>
  <si>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</si>
  <si>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</si>
  <si>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</si>
  <si>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</si>
  <si>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</si>
  <si>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</si>
  <si>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</si>
  <si>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</si>
  <si>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</si>
  <si>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</si>
  <si>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</si>
  <si>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</si>
  <si>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</si>
  <si>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</si>
  <si>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</si>
  <si>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</si>
  <si>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</si>
  <si>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</si>
  <si>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</si>
  <si>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</si>
  <si>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</si>
  <si>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</si>
  <si>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</si>
  <si>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</si>
  <si>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</si>
  <si>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</si>
  <si>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</si>
  <si>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</si>
  <si>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</si>
  <si>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</si>
  <si>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</si>
  <si>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</si>
  <si>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</si>
  <si>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</si>
  <si>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</si>
  <si>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</si>
  <si>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</si>
  <si>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</si>
  <si>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</si>
  <si>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</si>
  <si>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</si>
  <si>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</si>
  <si>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</si>
  <si>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</si>
  <si>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</si>
  <si>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</si>
  <si>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</si>
  <si>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</si>
  <si>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</si>
  <si>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</si>
  <si>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</si>
  <si>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</si>
  <si>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</si>
  <si>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</si>
  <si>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</si>
  <si>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</si>
  <si>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</si>
  <si>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</si>
  <si>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</si>
  <si>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</si>
  <si>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</si>
  <si>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</si>
  <si>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</si>
  <si>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</si>
  <si>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</si>
  <si>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</si>
  <si>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</si>
  <si>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</si>
  <si>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</si>
  <si>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</si>
  <si>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</si>
  <si>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</si>
  <si>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</si>
  <si>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</si>
  <si>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</si>
  <si>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</si>
  <si>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</si>
  <si>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</si>
  <si>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</si>
  <si>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</si>
  <si>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</si>
  <si>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</si>
  <si>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</si>
  <si>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</si>
  <si>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</si>
  <si>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</si>
  <si>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</si>
  <si>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</si>
  <si>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</si>
  <si>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</si>
  <si>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</si>
  <si>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</si>
  <si>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</si>
  <si>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</si>
  <si>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</si>
  <si>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</si>
  <si>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</si>
  <si>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</si>
  <si>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</si>
  <si>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</si>
  <si>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</si>
  <si>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</si>
  <si>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</si>
  <si>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</si>
  <si>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</si>
  <si>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</si>
  <si>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</si>
  <si>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</si>
  <si>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</si>
  <si>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</si>
  <si>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</si>
  <si>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</si>
  <si>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</si>
  <si>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</si>
  <si>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</si>
  <si>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</si>
  <si>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</si>
  <si>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</si>
  <si>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</si>
  <si>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</si>
  <si>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</si>
  <si>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</si>
  <si>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</si>
  <si>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</si>
  <si>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</si>
  <si>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</si>
  <si>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</si>
  <si>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</si>
  <si>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</si>
  <si>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</si>
  <si>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</si>
  <si>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</si>
  <si>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</si>
  <si>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</si>
  <si>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</si>
  <si>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</si>
  <si>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</si>
  <si>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</si>
  <si>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</si>
  <si>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</si>
  <si>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</si>
  <si>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</si>
  <si>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</si>
  <si>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</si>
  <si>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</si>
  <si>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</si>
  <si>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</si>
  <si>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</si>
  <si>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</si>
  <si>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</si>
  <si>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</si>
  <si>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</si>
  <si>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</si>
  <si>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</si>
  <si>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</si>
  <si>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</si>
  <si>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</si>
  <si>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</si>
  <si>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</si>
  <si>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</si>
  <si>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</si>
  <si>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</si>
  <si>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</si>
  <si>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</si>
  <si>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</si>
  <si>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</si>
  <si>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</si>
  <si>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</si>
  <si>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</si>
  <si>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</si>
  <si>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</si>
  <si>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</si>
  <si>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</si>
  <si>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</si>
  <si>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</si>
  <si>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</si>
  <si>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</si>
  <si>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</si>
  <si>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</si>
  <si>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</si>
  <si>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</si>
  <si>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</si>
  <si>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</si>
  <si>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</si>
  <si>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</si>
  <si>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</si>
  <si>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</si>
  <si>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</si>
  <si>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</si>
  <si>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</si>
  <si>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</si>
  <si>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</si>
  <si>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</si>
  <si>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</si>
  <si>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</si>
  <si>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</si>
  <si>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</si>
  <si>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</si>
  <si>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</si>
  <si>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</si>
  <si>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</si>
  <si>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</si>
  <si>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</si>
  <si>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</si>
  <si>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</si>
  <si>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</si>
  <si>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</si>
  <si>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</si>
  <si>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</si>
  <si>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</si>
  <si>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</si>
  <si>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</si>
  <si>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</si>
  <si>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</si>
  <si>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</si>
  <si>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</si>
  <si>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</si>
  <si>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</si>
  <si>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</si>
  <si>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</si>
  <si>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</si>
  <si>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</si>
  <si>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</si>
  <si>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</si>
  <si>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</si>
  <si>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</si>
  <si>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</si>
  <si>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</si>
  <si>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</si>
  <si>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</si>
  <si>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</si>
  <si>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</si>
  <si>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</si>
  <si>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</si>
  <si>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</si>
  <si>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</si>
  <si>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</si>
  <si>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</si>
  <si>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</si>
  <si>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</si>
  <si>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</si>
  <si>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</si>
  <si>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</si>
  <si>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</si>
  <si>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</si>
  <si>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</si>
  <si>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</si>
  <si>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</si>
  <si>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</si>
  <si>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</si>
  <si>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</si>
  <si>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</si>
  <si>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</si>
  <si>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</si>
  <si>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</si>
  <si>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</si>
  <si>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</si>
  <si>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</si>
  <si>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</si>
  <si>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</si>
  <si>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</si>
  <si>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</si>
  <si>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</si>
  <si>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</si>
  <si>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</si>
  <si>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</si>
  <si>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</si>
  <si>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</si>
  <si>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</si>
  <si>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</si>
  <si>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</si>
  <si>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</si>
  <si>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</si>
  <si>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</si>
  <si>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</si>
  <si>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</si>
  <si>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</si>
  <si>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</si>
  <si>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</si>
  <si>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</si>
  <si>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</si>
  <si>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</si>
  <si>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</si>
  <si>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</si>
  <si>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</si>
  <si>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</si>
  <si>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</si>
  <si>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</si>
  <si>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</si>
  <si>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</si>
  <si>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</si>
  <si>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</si>
  <si>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</si>
  <si>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</si>
  <si>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</si>
  <si>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</si>
  <si>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</si>
  <si>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</si>
  <si>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</si>
  <si>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</si>
  <si>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</si>
  <si>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</si>
  <si>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</si>
  <si>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</si>
  <si>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</si>
  <si>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</si>
  <si>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</si>
  <si>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</si>
  <si>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</si>
  <si>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</si>
  <si>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</si>
  <si>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</si>
  <si>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</si>
  <si>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</si>
  <si>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</si>
  <si>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</si>
  <si>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</si>
  <si>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</si>
  <si>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</si>
  <si>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</si>
  <si>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</si>
  <si>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</si>
  <si>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</si>
  <si>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</si>
  <si>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</si>
  <si>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</si>
  <si>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</si>
  <si>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</si>
  <si>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</si>
  <si>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</si>
  <si>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</si>
  <si>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</si>
  <si>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</si>
  <si>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</si>
  <si>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</si>
  <si>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</si>
  <si>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</si>
  <si>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</si>
  <si>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</si>
  <si>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</si>
  <si>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</si>
  <si>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</si>
  <si>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</si>
  <si>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</si>
  <si>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</si>
  <si>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</si>
  <si>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</si>
  <si>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</si>
  <si>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</si>
  <si>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</si>
  <si>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</si>
  <si>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</si>
  <si>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</si>
  <si>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</si>
  <si>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</si>
  <si>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</si>
  <si>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</si>
  <si>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</si>
  <si>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</si>
  <si>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</si>
  <si>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</si>
  <si>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</si>
  <si>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</si>
  <si>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</si>
  <si>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</si>
  <si>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</si>
  <si>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</si>
  <si>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</si>
  <si>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</si>
  <si>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</si>
  <si>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</si>
  <si>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</si>
  <si>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</si>
  <si>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</si>
  <si>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</si>
  <si>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</si>
  <si>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</si>
  <si>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</si>
  <si>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</si>
  <si>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</si>
  <si>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</si>
  <si>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</si>
  <si>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</si>
  <si>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</si>
  <si>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</si>
  <si>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</si>
  <si>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</si>
  <si>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</si>
  <si>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</si>
  <si>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</si>
  <si>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</si>
  <si>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</si>
  <si>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</si>
  <si>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</si>
  <si>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</si>
  <si>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</si>
  <si>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</si>
  <si>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</si>
  <si>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</si>
  <si>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</si>
  <si>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</si>
  <si>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</si>
  <si>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</si>
  <si>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</si>
  <si>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</si>
  <si>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</si>
  <si>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</si>
  <si>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</si>
  <si>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</si>
  <si>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</si>
  <si>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</si>
  <si>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</si>
  <si>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</si>
  <si>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</si>
  <si>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</si>
  <si>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</si>
  <si>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</si>
  <si>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</si>
  <si>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</si>
  <si>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</si>
  <si>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</si>
  <si>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</si>
  <si>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</si>
  <si>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</si>
  <si>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</si>
  <si>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</si>
  <si>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</si>
  <si>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</si>
  <si>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</si>
  <si>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</si>
  <si>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</si>
  <si>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</si>
  <si>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</si>
  <si>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</si>
  <si>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</si>
  <si>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</si>
  <si>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</si>
  <si>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</si>
  <si>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</si>
  <si>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</si>
  <si>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</si>
  <si>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</si>
  <si>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</si>
  <si>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</si>
  <si>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</si>
  <si>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</si>
  <si>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</si>
  <si>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</si>
  <si>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</si>
  <si>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</si>
  <si>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</si>
  <si>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</si>
  <si>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</si>
  <si>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</si>
  <si>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</si>
  <si>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</si>
  <si>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</si>
  <si>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</si>
  <si>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</si>
  <si>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</si>
  <si>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</si>
  <si>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</si>
  <si>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</si>
  <si>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</si>
  <si>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</si>
  <si>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</si>
  <si>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</si>
  <si>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</si>
  <si>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</si>
  <si>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</si>
  <si>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</si>
  <si>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</si>
  <si>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</si>
  <si>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</si>
  <si>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</si>
  <si>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</si>
  <si>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</si>
  <si>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</si>
  <si>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</si>
  <si>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</si>
  <si>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</si>
  <si>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</si>
  <si>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</si>
  <si>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</si>
  <si>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</si>
  <si>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</si>
  <si>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</si>
  <si>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</si>
  <si>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</si>
  <si>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</si>
  <si>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</si>
  <si>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</si>
  <si>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</si>
  <si>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</si>
  <si>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</si>
  <si>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</si>
  <si>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</si>
  <si>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</si>
  <si>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</si>
  <si>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</si>
  <si>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</si>
  <si>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</si>
  <si>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</si>
  <si>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</si>
  <si>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</si>
  <si>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</si>
  <si>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</si>
  <si>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</si>
  <si>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</si>
  <si>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</si>
  <si>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</si>
  <si>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</si>
  <si>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</si>
  <si>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</si>
  <si>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</si>
  <si>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</si>
  <si>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</si>
  <si>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</si>
  <si>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</si>
  <si>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</si>
  <si>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</si>
  <si>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</si>
  <si>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</si>
  <si>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</si>
  <si>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</si>
  <si>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</si>
  <si>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</si>
  <si>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</si>
  <si>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</si>
  <si>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</si>
  <si>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</si>
  <si>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</si>
  <si>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</si>
  <si>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</si>
  <si>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</si>
  <si>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</si>
  <si>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</si>
  <si>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</si>
  <si>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</si>
  <si>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</si>
  <si>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</si>
  <si>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</si>
  <si>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</si>
  <si>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</si>
  <si>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</si>
  <si>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</si>
  <si>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</si>
  <si>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</si>
  <si>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</si>
  <si>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</si>
  <si>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</si>
  <si>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</si>
  <si>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</si>
  <si>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</si>
  <si>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</si>
  <si>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</si>
  <si>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</si>
  <si>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</si>
  <si>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</si>
  <si>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</si>
  <si>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</si>
  <si>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</si>
  <si>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</si>
  <si>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</si>
  <si>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</si>
  <si>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</si>
  <si>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</si>
  <si>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</si>
  <si>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</si>
  <si>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</si>
  <si>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</si>
  <si>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</si>
  <si>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</si>
  <si>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</si>
  <si>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</si>
  <si>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</si>
  <si>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</si>
  <si>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</si>
  <si>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</si>
  <si>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</si>
  <si>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</si>
  <si>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</si>
  <si>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</si>
  <si>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</si>
  <si>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</si>
  <si>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</si>
  <si>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</si>
  <si>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</si>
  <si>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</si>
  <si>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</si>
  <si>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</si>
  <si>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</si>
  <si>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</si>
  <si>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</si>
  <si>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</si>
  <si>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</si>
  <si>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</si>
  <si>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</si>
  <si>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</si>
  <si>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</si>
  <si>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</si>
  <si>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</si>
  <si>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</si>
  <si>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</si>
  <si>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</si>
  <si>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</si>
  <si>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</si>
  <si>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</si>
  <si>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</si>
  <si>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</si>
  <si>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</si>
  <si>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</si>
  <si>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</si>
  <si>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</si>
  <si>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</si>
  <si>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</si>
  <si>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</si>
  <si>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</si>
  <si>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</si>
  <si>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</si>
  <si>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</si>
  <si>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</si>
  <si>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</si>
  <si>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</si>
  <si>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</si>
  <si>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</si>
  <si>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</si>
  <si>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</si>
  <si>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</si>
  <si>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</si>
  <si>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</si>
  <si>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</si>
  <si>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</si>
  <si>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</si>
  <si>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</si>
  <si>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</si>
  <si>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</si>
  <si>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</si>
  <si>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</si>
  <si>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</si>
  <si>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</si>
  <si>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</si>
  <si>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</si>
  <si>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</si>
  <si>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</si>
  <si>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</si>
  <si>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</si>
  <si>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</si>
  <si>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</si>
  <si>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</si>
  <si>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</si>
  <si>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</si>
  <si>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</si>
  <si>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</si>
  <si>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</si>
  <si>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</si>
  <si>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</si>
  <si>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</si>
  <si>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</si>
  <si>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</si>
  <si>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</si>
  <si>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</si>
  <si>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</si>
  <si>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</si>
  <si>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</si>
  <si>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</si>
  <si>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</si>
  <si>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</si>
  <si>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</si>
  <si>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</si>
  <si>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</si>
  <si>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</si>
  <si>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</si>
  <si>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</si>
  <si>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</si>
  <si>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</si>
  <si>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</si>
  <si>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</si>
  <si>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</si>
  <si>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</si>
  <si>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</si>
  <si>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</si>
  <si>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</si>
  <si>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</si>
  <si>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</si>
  <si>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</si>
  <si>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</si>
  <si>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</si>
  <si>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</si>
  <si>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</si>
  <si>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</si>
  <si>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</si>
  <si>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</si>
  <si>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</si>
  <si>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</si>
  <si>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</si>
  <si>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</si>
  <si>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</si>
  <si>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</si>
  <si>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</si>
  <si>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</si>
  <si>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</si>
  <si>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</si>
  <si>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</si>
  <si>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</si>
  <si>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</si>
  <si>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</si>
  <si>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</si>
  <si>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</si>
  <si>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</si>
  <si>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</si>
  <si>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</si>
  <si>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</si>
  <si>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</si>
  <si>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</si>
  <si>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</si>
  <si>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</si>
  <si>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</si>
  <si>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</si>
  <si>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</si>
  <si>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</si>
  <si>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</si>
  <si>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</si>
  <si>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</si>
  <si>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</si>
  <si>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</si>
  <si>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</si>
  <si>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</si>
  <si>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</si>
  <si>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</si>
  <si>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</si>
  <si>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</si>
  <si>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</si>
  <si>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</si>
  <si>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</si>
  <si>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</si>
  <si>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</si>
  <si>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</si>
  <si>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</si>
  <si>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</si>
  <si>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</si>
  <si>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</si>
  <si>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</si>
  <si>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</si>
  <si>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</si>
  <si>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</si>
  <si>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</si>
  <si>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</si>
  <si>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</si>
  <si>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</si>
  <si>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</si>
  <si>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</si>
  <si>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</si>
  <si>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</si>
  <si>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</si>
  <si>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</si>
  <si>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</si>
  <si>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</si>
  <si>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</si>
  <si>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</si>
  <si>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</si>
  <si>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</si>
  <si>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</si>
  <si>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</si>
  <si>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</si>
  <si>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</si>
  <si>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</si>
  <si>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</si>
  <si>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</si>
  <si>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</si>
  <si>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</si>
  <si>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</si>
  <si>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</si>
  <si>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</si>
  <si>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</si>
  <si>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</si>
  <si>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</si>
  <si>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</si>
  <si>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</si>
  <si>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</si>
  <si>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</si>
  <si>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</si>
  <si>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</si>
  <si>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</si>
  <si>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</si>
  <si>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</si>
  <si>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</si>
  <si>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</si>
  <si>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</si>
  <si>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</si>
  <si>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</si>
  <si>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</si>
  <si>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</si>
  <si>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</si>
  <si>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</si>
  <si>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</si>
  <si>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</si>
  <si>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</si>
  <si>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</si>
  <si>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</si>
  <si>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</si>
  <si>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</si>
  <si>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</si>
  <si>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</si>
  <si>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</si>
  <si>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</si>
  <si>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</si>
  <si>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</si>
  <si>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</si>
  <si>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</si>
  <si>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</si>
  <si>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</si>
  <si>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</si>
  <si>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</si>
  <si>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</si>
  <si>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</si>
  <si>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</si>
  <si>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</si>
  <si>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</si>
  <si>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</si>
  <si>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</si>
  <si>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</si>
  <si>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</si>
  <si>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</si>
  <si>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</si>
  <si>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</si>
  <si>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</si>
  <si>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</si>
  <si>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</si>
  <si>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</si>
  <si>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</si>
  <si>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</si>
  <si>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</si>
  <si>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</si>
  <si>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</si>
  <si>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</si>
  <si>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</si>
  <si>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</si>
  <si>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</si>
  <si>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</si>
  <si>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</si>
  <si>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</si>
  <si>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</si>
  <si>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</si>
  <si>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</si>
  <si>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</si>
  <si>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</si>
  <si>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</si>
  <si>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</si>
  <si>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</si>
  <si>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</si>
  <si>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</si>
  <si>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</si>
  <si>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</si>
  <si>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</si>
  <si>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</si>
  <si>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</si>
  <si>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</si>
  <si>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</si>
  <si>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</si>
  <si>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</si>
  <si>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</si>
  <si>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</si>
  <si>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</si>
  <si>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</si>
  <si>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</si>
  <si>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</si>
  <si>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</si>
  <si>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</si>
  <si>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</si>
  <si>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</si>
  <si>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</si>
  <si>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</si>
  <si>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</si>
  <si>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</si>
  <si>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</si>
  <si>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</si>
  <si>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</si>
  <si>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</si>
  <si>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</si>
  <si>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</si>
  <si>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</si>
  <si>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</si>
  <si>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</si>
  <si>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</si>
  <si>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</si>
  <si>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</si>
  <si>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</si>
  <si>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</si>
  <si>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</si>
  <si>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</si>
  <si>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</si>
  <si>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</si>
  <si>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</si>
  <si>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</si>
  <si>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</si>
  <si>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</si>
  <si>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</si>
  <si>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</si>
  <si>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</si>
  <si>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</si>
  <si>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</si>
  <si>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</si>
  <si>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</si>
  <si>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</si>
  <si>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</si>
  <si>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</si>
  <si>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</si>
  <si>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</si>
  <si>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</si>
  <si>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</si>
  <si>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</si>
  <si>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</si>
  <si>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</si>
  <si>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</si>
  <si>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</si>
  <si>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</si>
  <si>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</si>
  <si>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</si>
  <si>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</si>
  <si>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</si>
  <si>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</si>
  <si>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</si>
  <si>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</si>
  <si>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</si>
  <si>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</si>
  <si>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</si>
  <si>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</si>
  <si>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</si>
  <si>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</si>
  <si>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</si>
  <si>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</si>
  <si>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</si>
  <si>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</si>
  <si>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</si>
  <si>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</si>
  <si>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</si>
  <si>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</si>
  <si>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</si>
  <si>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</si>
  <si>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</si>
  <si>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</si>
  <si>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</si>
  <si>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</si>
  <si>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</si>
  <si>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</si>
  <si>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</si>
  <si>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</si>
  <si>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</si>
  <si>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</si>
  <si>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</si>
  <si>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</si>
  <si>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</si>
  <si>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</si>
  <si>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</si>
  <si>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</si>
  <si>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</si>
  <si>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</si>
  <si>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</si>
  <si>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</si>
  <si>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</si>
  <si>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</si>
  <si>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</si>
  <si>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</si>
  <si>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</si>
  <si>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</si>
  <si>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</si>
  <si>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</si>
  <si>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</si>
  <si>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</si>
  <si>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</si>
  <si>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</si>
  <si>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</si>
  <si>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</si>
  <si>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</si>
  <si>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</si>
  <si>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</si>
  <si>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</si>
  <si>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</si>
  <si>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</si>
  <si>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</si>
  <si>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</si>
  <si>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</si>
  <si>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</si>
  <si>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</si>
  <si>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</si>
  <si>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</si>
  <si>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</si>
  <si>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</si>
  <si>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</si>
  <si>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</si>
  <si>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</si>
  <si>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</si>
  <si>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</si>
  <si>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</si>
  <si>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</si>
  <si>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</si>
  <si>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</si>
  <si>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</si>
  <si>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</si>
  <si>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</si>
  <si>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</si>
  <si>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</si>
  <si>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</si>
  <si>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</si>
  <si>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</si>
  <si>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</si>
  <si>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</si>
  <si>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</si>
  <si>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</si>
  <si>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</si>
  <si>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</si>
  <si>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</si>
  <si>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</si>
  <si>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</si>
  <si>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</si>
  <si>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</si>
  <si>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</si>
  <si>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</si>
  <si>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</si>
  <si>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</si>
  <si>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</si>
  <si>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</si>
  <si>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</si>
  <si>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</si>
  <si>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</si>
  <si>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</si>
  <si>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</si>
  <si>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</si>
  <si>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</si>
  <si>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</si>
  <si>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</si>
  <si>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</si>
  <si>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</si>
  <si>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</si>
  <si>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</si>
  <si>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</si>
  <si>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</si>
  <si>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</si>
  <si>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</si>
  <si>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</si>
  <si>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</si>
  <si>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</si>
  <si>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</si>
  <si>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</si>
  <si>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</si>
  <si>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</si>
  <si>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</si>
  <si>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</si>
  <si>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</si>
  <si>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</si>
  <si>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</si>
  <si>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</si>
  <si>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</si>
  <si>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</si>
  <si>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</si>
  <si>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</si>
  <si>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</si>
  <si>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</si>
  <si>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</si>
  <si>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</si>
  <si>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</si>
  <si>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</si>
  <si>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</si>
  <si>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</si>
  <si>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</si>
  <si>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</si>
  <si>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</si>
  <si>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</si>
  <si>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</si>
  <si>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</si>
  <si>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</si>
  <si>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</si>
  <si>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</si>
  <si>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</si>
  <si>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</si>
  <si>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</si>
  <si>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</si>
  <si>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</si>
  <si>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</si>
  <si>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</si>
  <si>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</si>
  <si>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</si>
  <si>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</si>
  <si>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</si>
  <si>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</si>
  <si>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</si>
  <si>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</si>
  <si>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</si>
  <si>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</si>
  <si>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</si>
  <si>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</si>
  <si>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</si>
  <si>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</si>
  <si>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</si>
  <si>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</si>
  <si>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</si>
  <si>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</si>
  <si>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</si>
  <si>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</si>
  <si>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</si>
  <si>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</si>
  <si>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</si>
  <si>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</si>
  <si>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</si>
  <si>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</si>
  <si>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</si>
  <si>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</si>
  <si>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</si>
  <si>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</si>
  <si>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</si>
  <si>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</si>
  <si>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</si>
  <si>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</si>
  <si>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</si>
  <si>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</si>
  <si>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</si>
  <si>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</si>
  <si>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</si>
  <si>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</si>
  <si>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</si>
  <si>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</si>
  <si>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</si>
  <si>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</si>
  <si>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</si>
  <si>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</si>
  <si>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</si>
  <si>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</si>
  <si>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</si>
  <si>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</si>
  <si>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</si>
  <si>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</si>
  <si>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</si>
  <si>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</si>
  <si>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</si>
  <si>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</si>
  <si>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</si>
  <si>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</si>
  <si>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</si>
  <si>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</si>
  <si>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</si>
  <si>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</si>
  <si>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</si>
  <si>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</si>
  <si>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</si>
  <si>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</si>
  <si>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</si>
  <si>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</si>
  <si>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</si>
  <si>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</si>
  <si>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</si>
  <si>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</si>
  <si>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</si>
  <si>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</si>
  <si>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</si>
  <si>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</si>
  <si>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</si>
  <si>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</si>
  <si>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</si>
  <si>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</si>
  <si>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</si>
  <si>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</si>
  <si>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</si>
  <si>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</si>
  <si>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</si>
  <si>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</si>
  <si>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</si>
  <si>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</si>
  <si>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</si>
  <si>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</si>
  <si>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</si>
  <si>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</si>
  <si>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</si>
  <si>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</si>
  <si>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</si>
  <si>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</si>
  <si>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</si>
  <si>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</si>
  <si>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</si>
  <si>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</si>
  <si>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</si>
  <si>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</si>
  <si>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</si>
  <si>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</si>
  <si>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</si>
  <si>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</si>
  <si>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</si>
  <si>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</si>
  <si>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</si>
  <si>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</si>
  <si>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</si>
  <si>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</si>
  <si>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</si>
  <si>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</si>
  <si>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</si>
  <si>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</si>
  <si>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</si>
  <si>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</si>
  <si>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</si>
  <si>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</si>
  <si>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</si>
  <si>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</si>
  <si>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</si>
  <si>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</si>
  <si>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</si>
  <si>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</si>
  <si>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</si>
  <si>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</si>
  <si>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</si>
  <si>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</si>
  <si>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</si>
  <si>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</si>
  <si>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</si>
  <si>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</si>
  <si>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</si>
  <si>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</si>
  <si>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</si>
  <si>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</si>
  <si>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</si>
  <si>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</si>
  <si>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</si>
  <si>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</si>
  <si>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</si>
  <si>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</si>
  <si>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</si>
  <si>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</si>
  <si>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</si>
  <si>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</si>
  <si>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</si>
  <si>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</si>
  <si>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</si>
  <si>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</si>
  <si>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</si>
  <si>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</si>
  <si>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</si>
  <si>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</si>
  <si>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</si>
  <si>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</si>
  <si>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</si>
  <si>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</si>
  <si>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</si>
  <si>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</si>
  <si>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</si>
  <si>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</si>
  <si>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</si>
  <si>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</si>
  <si>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</si>
  <si>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</si>
  <si>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</si>
  <si>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</si>
  <si>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</si>
  <si>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</si>
  <si>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</si>
  <si>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</si>
  <si>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</si>
  <si>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</si>
  <si>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</si>
  <si>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</si>
  <si>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</si>
  <si>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</si>
  <si>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</si>
  <si>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</si>
  <si>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</si>
  <si>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</si>
  <si>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</si>
  <si>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</si>
  <si>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</si>
  <si>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</si>
  <si>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</si>
  <si>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</si>
  <si>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</si>
  <si>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</si>
  <si>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</si>
  <si>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</si>
  <si>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</si>
  <si>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</si>
  <si>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</si>
  <si>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</si>
  <si>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</si>
  <si>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</si>
  <si>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</si>
  <si>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</si>
  <si>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</si>
  <si>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</si>
  <si>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</si>
  <si>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</si>
  <si>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</si>
  <si>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</si>
  <si>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</si>
  <si>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</si>
  <si>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</si>
  <si>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</si>
  <si>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</si>
  <si>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</si>
  <si>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</si>
  <si>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</si>
  <si>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</si>
  <si>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</si>
  <si>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</si>
  <si>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</si>
  <si>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</si>
  <si>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</si>
  <si>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</si>
  <si>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</si>
  <si>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</si>
  <si>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</si>
  <si>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</si>
  <si>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</si>
  <si>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</si>
  <si>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</si>
  <si>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</si>
  <si>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</si>
  <si>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</si>
  <si>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</si>
  <si>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</si>
  <si>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</si>
  <si>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</si>
  <si>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</si>
  <si>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</si>
  <si>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</si>
  <si>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</si>
  <si>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</si>
  <si>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</si>
  <si>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</si>
  <si>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</si>
  <si>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</si>
  <si>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</si>
  <si>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</si>
  <si>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</si>
  <si>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</si>
  <si>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</si>
  <si>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</si>
  <si>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</si>
  <si>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</si>
  <si>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</si>
  <si>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</si>
  <si>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</si>
  <si>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</si>
  <si>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</si>
  <si>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</si>
  <si>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</si>
  <si>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</si>
  <si>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</si>
  <si>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</si>
  <si>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</si>
  <si>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</si>
  <si>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</si>
  <si>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</si>
  <si>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</si>
  <si>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</si>
  <si>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</si>
  <si>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</si>
  <si>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</si>
  <si>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</si>
  <si>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</si>
  <si>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</si>
  <si>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</si>
  <si>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</si>
  <si>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</si>
  <si>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</si>
  <si>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</si>
  <si>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</si>
  <si>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</si>
  <si>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</si>
  <si>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</si>
  <si>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</si>
  <si>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</si>
  <si>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</si>
  <si>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</si>
  <si>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</si>
  <si>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</si>
  <si>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</si>
  <si>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</si>
  <si>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</si>
  <si>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</si>
  <si>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</si>
  <si>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</si>
  <si>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</si>
  <si>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</si>
  <si>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</si>
  <si>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</si>
  <si>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</si>
  <si>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</si>
  <si>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</si>
  <si>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</si>
  <si>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</si>
  <si>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</si>
  <si>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</si>
  <si>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</si>
  <si>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</si>
  <si>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</si>
  <si>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</si>
  <si>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</si>
  <si>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</si>
  <si>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</si>
  <si>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</si>
  <si>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</si>
  <si>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</si>
  <si>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</si>
  <si>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</si>
  <si>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</si>
  <si>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</si>
  <si>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</si>
  <si>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</si>
  <si>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</si>
  <si>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</si>
  <si>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</si>
  <si>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</si>
  <si>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</si>
  <si>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</si>
  <si>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</si>
  <si>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</si>
  <si>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</si>
  <si>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</si>
  <si>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</si>
  <si>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</si>
  <si>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</si>
  <si>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</si>
  <si>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</si>
  <si>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</si>
  <si>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</si>
  <si>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</si>
  <si>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</si>
  <si>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</si>
  <si>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</si>
  <si>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</si>
  <si>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</si>
  <si>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</si>
  <si>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</si>
  <si>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</si>
  <si>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</si>
  <si>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</si>
  <si>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</si>
  <si>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</si>
  <si>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</si>
  <si>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</si>
  <si>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</si>
  <si>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</si>
  <si>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</si>
  <si>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</si>
  <si>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</si>
  <si>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</si>
  <si>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</si>
  <si>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</si>
  <si>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</si>
  <si>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</si>
  <si>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</si>
  <si>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</si>
  <si>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</si>
  <si>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</si>
  <si>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</si>
  <si>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</si>
  <si>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</si>
  <si>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</si>
  <si>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</si>
  <si>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</si>
  <si>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</si>
  <si>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</si>
  <si>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</si>
  <si>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</si>
  <si>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</si>
  <si>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</si>
  <si>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</si>
  <si>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</si>
  <si>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</si>
  <si>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</si>
  <si>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</si>
  <si>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</si>
  <si>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</si>
  <si>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</si>
  <si>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</si>
  <si>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</si>
  <si>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</si>
  <si>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</si>
  <si>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</si>
  <si>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</si>
  <si>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</si>
  <si>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</si>
  <si>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</si>
  <si>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</si>
  <si>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</si>
  <si>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</si>
  <si>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</si>
  <si>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</si>
  <si>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</si>
  <si>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</si>
  <si>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</si>
  <si>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</si>
  <si>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</si>
  <si>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</si>
  <si>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</si>
  <si>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</si>
  <si>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</si>
  <si>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</si>
  <si>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</si>
  <si>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</si>
  <si>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</si>
  <si>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</si>
  <si>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</si>
  <si>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</si>
  <si>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</si>
  <si>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</si>
  <si>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</si>
  <si>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</si>
  <si>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</si>
  <si>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</si>
  <si>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</si>
  <si>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</si>
  <si>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</si>
  <si>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</si>
  <si>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</si>
  <si>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</si>
  <si>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</si>
  <si>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</si>
  <si>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</si>
  <si>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</si>
  <si>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</si>
  <si>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</si>
  <si>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</si>
  <si>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</si>
  <si>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</si>
  <si>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</si>
  <si>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</si>
  <si>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</si>
  <si>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</si>
  <si>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</si>
  <si>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</si>
  <si>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</si>
  <si>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</si>
  <si>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</si>
  <si>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</si>
  <si>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</si>
  <si>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</si>
  <si>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</si>
  <si>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</si>
  <si>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</si>
  <si>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</si>
  <si>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</si>
  <si>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</si>
  <si>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</si>
  <si>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</si>
  <si>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</si>
  <si>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</si>
  <si>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</si>
  <si>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</si>
  <si>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</si>
  <si>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</si>
  <si>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</si>
  <si>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</si>
  <si>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</si>
  <si>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</si>
  <si>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</si>
  <si>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</si>
  <si>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</si>
  <si>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</si>
  <si>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</si>
  <si>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</si>
  <si>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</si>
  <si>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</si>
  <si>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</si>
  <si>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</si>
  <si>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</si>
  <si>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</si>
  <si>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</si>
  <si>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</si>
  <si>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</si>
  <si>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</si>
  <si>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</si>
  <si>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</si>
  <si>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</si>
  <si>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</si>
  <si>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</si>
  <si>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</si>
  <si>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</si>
  <si>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</si>
  <si>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</si>
  <si>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</si>
  <si>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</si>
  <si>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</si>
  <si>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</si>
  <si>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</si>
  <si>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</si>
  <si>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</si>
  <si>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</si>
  <si>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</si>
  <si>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</si>
  <si>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</si>
  <si>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</si>
  <si>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</si>
  <si>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</si>
  <si>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</si>
  <si>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</si>
  <si>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</si>
  <si>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</si>
  <si>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</si>
  <si>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</si>
  <si>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</si>
  <si>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</si>
  <si>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</si>
  <si>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</si>
  <si>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</si>
  <si>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</si>
  <si>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</si>
  <si>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</si>
  <si>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</si>
  <si>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</si>
  <si>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</si>
  <si>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</si>
  <si>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</si>
  <si>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</si>
  <si>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</si>
  <si>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</si>
  <si>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</si>
  <si>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</si>
  <si>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</si>
  <si>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</si>
  <si>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</si>
  <si>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</si>
  <si>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</si>
  <si>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</si>
  <si>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</si>
  <si>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</si>
  <si>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</si>
  <si>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</si>
  <si>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</si>
  <si>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</si>
  <si>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</si>
  <si>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</si>
  <si>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</si>
  <si>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</si>
  <si>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</si>
  <si>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</si>
  <si>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</si>
  <si>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</si>
  <si>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</si>
  <si>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</si>
  <si>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</si>
  <si>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</si>
  <si>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</si>
  <si>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</si>
  <si>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</si>
  <si>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</si>
  <si>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</si>
  <si>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</si>
  <si>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</si>
  <si>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</si>
  <si>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</si>
  <si>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</si>
  <si>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</si>
  <si>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</si>
  <si>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</si>
  <si>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</si>
  <si>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</si>
  <si>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</si>
  <si>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</si>
  <si>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</si>
  <si>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</si>
  <si>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</si>
  <si>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</si>
  <si>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</si>
  <si>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</si>
  <si>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</si>
  <si>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</si>
  <si>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</si>
  <si>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</si>
  <si>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</si>
  <si>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</si>
  <si>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</si>
  <si>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</si>
  <si>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</si>
  <si>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</si>
  <si>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</si>
  <si>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</si>
  <si>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</si>
  <si>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</si>
  <si>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</si>
  <si>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</si>
  <si>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</si>
  <si>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</si>
  <si>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</si>
  <si>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</si>
  <si>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</si>
  <si>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</si>
  <si>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</si>
  <si>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</si>
  <si>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</si>
  <si>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</si>
  <si>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</si>
  <si>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</si>
  <si>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</si>
  <si>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</si>
  <si>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</si>
  <si>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</si>
  <si>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</si>
  <si>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</si>
  <si>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</si>
  <si>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</si>
  <si>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</si>
  <si>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</si>
  <si>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</si>
  <si>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</si>
  <si>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</si>
  <si>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</si>
  <si>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</si>
  <si>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</si>
  <si>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</si>
  <si>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</si>
  <si>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</si>
  <si>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</si>
  <si>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</si>
  <si>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</si>
  <si>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</si>
  <si>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</si>
  <si>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</si>
  <si>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</si>
  <si>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</si>
  <si>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</si>
  <si>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</si>
  <si>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</si>
  <si>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</si>
  <si>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</si>
  <si>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</si>
  <si>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</si>
  <si>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</si>
  <si>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</si>
  <si>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</si>
  <si>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</si>
  <si>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</si>
  <si>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</si>
  <si>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</si>
  <si>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</si>
  <si>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</si>
  <si>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</si>
  <si>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</si>
  <si>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</si>
  <si>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</si>
  <si>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</si>
  <si>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</si>
  <si>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</si>
  <si>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</si>
  <si>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</si>
  <si>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</si>
  <si>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</si>
  <si>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</si>
  <si>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</si>
  <si>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</si>
  <si>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</si>
  <si>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</si>
  <si>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</si>
  <si>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</si>
  <si>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</si>
  <si>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</si>
  <si>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</si>
  <si>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</si>
  <si>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</si>
  <si>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</si>
  <si>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</si>
  <si>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</si>
  <si>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</si>
  <si>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</si>
  <si>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</si>
  <si>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</si>
  <si>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</si>
  <si>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</si>
  <si>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</si>
  <si>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</si>
  <si>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</si>
  <si>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</si>
  <si>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</si>
  <si>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</si>
  <si>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</si>
  <si>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</si>
  <si>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</si>
  <si>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</si>
  <si>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</si>
  <si>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</si>
  <si>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</si>
  <si>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</si>
  <si>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</si>
  <si>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</si>
  <si>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</si>
  <si>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</si>
  <si>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</si>
  <si>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</si>
  <si>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</si>
  <si>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</si>
  <si>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</si>
  <si>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</si>
  <si>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</si>
  <si>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</si>
  <si>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</si>
  <si>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</si>
  <si>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</si>
  <si>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</si>
  <si>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</si>
  <si>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</si>
  <si>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</si>
  <si>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</si>
  <si>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</si>
  <si>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</si>
  <si>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</si>
  <si>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</si>
  <si>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</si>
  <si>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</si>
  <si>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</si>
  <si>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</si>
  <si>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</si>
  <si>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</si>
  <si>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</si>
  <si>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</si>
  <si>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</si>
  <si>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</si>
  <si>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</si>
  <si>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</si>
  <si>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</si>
  <si>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</si>
  <si>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</si>
  <si>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</si>
  <si>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</si>
  <si>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</si>
  <si>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</si>
  <si>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</si>
  <si>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</si>
  <si>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</si>
  <si>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</si>
  <si>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</si>
  <si>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</si>
  <si>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</si>
  <si>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</si>
  <si>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</si>
  <si>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</si>
  <si>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</si>
  <si>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</si>
  <si>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</si>
  <si>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</si>
  <si>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</si>
  <si>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</si>
  <si>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</si>
  <si>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</si>
  <si>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</si>
  <si>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</si>
  <si>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</si>
  <si>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</si>
  <si>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</si>
  <si>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</si>
  <si>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</si>
  <si>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</si>
  <si>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</si>
  <si>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</si>
  <si>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</si>
  <si>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</si>
  <si>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</si>
  <si>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</si>
  <si>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</si>
  <si>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</si>
  <si>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</si>
  <si>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</si>
  <si>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</si>
  <si>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</si>
  <si>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</si>
  <si>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</si>
  <si>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</si>
  <si>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</si>
  <si>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</si>
  <si>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</si>
  <si>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</si>
  <si>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</si>
  <si>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</si>
  <si>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</si>
  <si>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</si>
  <si>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</si>
  <si>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</si>
  <si>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</si>
  <si>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</si>
  <si>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</si>
  <si>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</si>
  <si>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</si>
  <si>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</si>
  <si>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</si>
  <si>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</si>
  <si>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</si>
  <si>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</si>
  <si>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</si>
  <si>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</si>
  <si>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</si>
  <si>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</si>
  <si>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</si>
  <si>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</si>
  <si>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</si>
  <si>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</si>
  <si>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</si>
  <si>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</si>
  <si>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</si>
  <si>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</si>
  <si>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</si>
  <si>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</si>
  <si>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</si>
  <si>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</si>
  <si>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</si>
  <si>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</si>
  <si>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</si>
  <si>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</si>
  <si>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</si>
  <si>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</si>
  <si>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</si>
  <si>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</si>
  <si>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</si>
  <si>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</si>
  <si>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</si>
  <si>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</si>
  <si>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</si>
  <si>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</si>
  <si>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</si>
  <si>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</si>
  <si>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</si>
  <si>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</si>
  <si>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</si>
  <si>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</si>
  <si>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</si>
  <si>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</si>
  <si>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</si>
  <si>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</si>
  <si>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</si>
  <si>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</si>
  <si>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</si>
  <si>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</si>
  <si>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</si>
  <si>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</si>
  <si>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</si>
  <si>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</si>
  <si>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</si>
  <si>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</si>
  <si>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</si>
  <si>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</si>
  <si>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</si>
  <si>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</si>
  <si>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</si>
  <si>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</si>
  <si>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</si>
  <si>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</si>
  <si>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</si>
  <si>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</si>
  <si>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</si>
  <si>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</si>
  <si>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</si>
  <si>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</si>
  <si>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</si>
  <si>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</si>
  <si>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</si>
  <si>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</si>
  <si>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</si>
  <si>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</si>
  <si>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</si>
  <si>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</si>
  <si>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</si>
  <si>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</si>
  <si>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</si>
  <si>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</si>
  <si>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</si>
  <si>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</si>
  <si>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</si>
  <si>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</si>
  <si>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</si>
  <si>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</si>
  <si>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</si>
  <si>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</si>
  <si>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</si>
  <si>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</si>
  <si>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</si>
  <si>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</si>
  <si>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</si>
  <si>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</si>
  <si>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</si>
  <si>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</si>
  <si>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</si>
  <si>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</si>
  <si>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</si>
  <si>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</si>
  <si>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</si>
  <si>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</si>
  <si>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</si>
  <si>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</si>
  <si>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</si>
  <si>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</si>
  <si>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</si>
  <si>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</si>
  <si>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</si>
  <si>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</si>
  <si>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</si>
  <si>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</si>
  <si>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</si>
  <si>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</si>
  <si>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</si>
  <si>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</si>
  <si>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</si>
  <si>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</si>
  <si>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</si>
  <si>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</si>
  <si>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</si>
  <si>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</si>
  <si>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</si>
  <si>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</si>
  <si>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</si>
  <si>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</si>
  <si>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</si>
  <si>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</si>
  <si>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</si>
  <si>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</si>
  <si>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</si>
  <si>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</si>
  <si>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</si>
  <si>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</si>
  <si>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</si>
  <si>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</si>
  <si>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</si>
  <si>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</si>
  <si>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</si>
  <si>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</si>
  <si>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</si>
  <si>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</si>
  <si>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</si>
  <si>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</si>
  <si>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</si>
  <si>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</si>
  <si>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</si>
  <si>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</si>
  <si>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</si>
  <si>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</si>
  <si>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</si>
  <si>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</si>
  <si>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</si>
  <si>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</si>
  <si>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</si>
  <si>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</si>
  <si>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</si>
  <si>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</si>
  <si>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</si>
  <si>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</si>
  <si>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</si>
  <si>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</si>
  <si>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</si>
  <si>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</si>
  <si>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</si>
  <si>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</si>
  <si>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</si>
  <si>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</si>
  <si>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</si>
  <si>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</si>
  <si>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</si>
  <si>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</si>
  <si>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</si>
  <si>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</si>
  <si>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</si>
  <si>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</si>
  <si>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</si>
  <si>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</si>
  <si>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</si>
  <si>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</si>
  <si>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</si>
  <si>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</si>
  <si>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</si>
  <si>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</si>
  <si>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</si>
  <si>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</si>
  <si>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</si>
  <si>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</si>
  <si>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</si>
  <si>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</si>
  <si>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</si>
  <si>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</si>
  <si>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</si>
  <si>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</si>
  <si>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</si>
  <si>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</si>
  <si>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</si>
  <si>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</si>
  <si>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</si>
  <si>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</si>
  <si>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</si>
  <si>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</si>
  <si>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</si>
  <si>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</si>
  <si>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</si>
  <si>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</si>
  <si>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</si>
  <si>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</si>
  <si>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</si>
  <si>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</si>
  <si>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</si>
  <si>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</si>
  <si>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</si>
  <si>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</si>
  <si>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</si>
  <si>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</si>
  <si>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</si>
  <si>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</si>
  <si>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</si>
  <si>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</si>
  <si>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</si>
  <si>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</si>
  <si>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</si>
  <si>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</si>
  <si>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</si>
  <si>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</si>
  <si>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</si>
  <si>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</si>
  <si>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</si>
  <si>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</si>
  <si>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</si>
  <si>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</si>
  <si>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</si>
  <si>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</si>
  <si>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</si>
  <si>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</si>
  <si>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</si>
  <si>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</si>
  <si>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</si>
  <si>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</si>
  <si>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</si>
  <si>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</si>
  <si>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</si>
  <si>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</si>
  <si>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</si>
  <si>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</si>
  <si>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</si>
  <si>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</si>
  <si>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</si>
  <si>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</si>
  <si>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</si>
  <si>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</si>
  <si>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</si>
  <si>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</si>
  <si>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</si>
  <si>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</si>
  <si>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</si>
  <si>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</si>
  <si>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</si>
  <si>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</si>
  <si>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</si>
  <si>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</si>
  <si>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</si>
  <si>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</si>
  <si>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</si>
  <si>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</si>
  <si>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</si>
  <si>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</si>
  <si>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</si>
  <si>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</si>
  <si>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</si>
  <si>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</si>
  <si>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</si>
  <si>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</si>
  <si>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</si>
  <si>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</si>
  <si>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</si>
  <si>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</si>
  <si>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</si>
  <si>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</si>
  <si>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</si>
  <si>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</si>
  <si>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</si>
  <si>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</si>
  <si>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</si>
  <si>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</si>
  <si>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</si>
  <si>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</si>
  <si>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</si>
  <si>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</si>
  <si>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</si>
  <si>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</si>
  <si>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</si>
  <si>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</si>
  <si>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</si>
  <si>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</si>
  <si>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</si>
  <si>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</si>
  <si>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</si>
  <si>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</si>
  <si>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</si>
  <si>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</si>
  <si>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</si>
  <si>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</si>
  <si>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</si>
  <si>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</si>
  <si>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</si>
  <si>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</si>
  <si>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</si>
  <si>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</si>
  <si>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</si>
  <si>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</si>
  <si>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</si>
  <si>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</si>
  <si>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</si>
  <si>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</si>
  <si>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</si>
  <si>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</si>
  <si>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</si>
  <si>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</si>
  <si>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</si>
  <si>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</si>
  <si>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</si>
  <si>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</si>
  <si>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</si>
  <si>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</si>
  <si>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</si>
  <si>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</si>
  <si>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</si>
  <si>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</si>
  <si>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</si>
  <si>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</si>
  <si>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</si>
  <si>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</si>
  <si>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</si>
  <si>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</si>
  <si>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</si>
  <si>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</si>
  <si>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</si>
  <si>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</si>
  <si>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</si>
  <si>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</si>
  <si>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</si>
  <si>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</si>
  <si>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</si>
  <si>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</si>
  <si>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</si>
  <si>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</si>
  <si>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</si>
  <si>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</si>
  <si>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</si>
  <si>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</si>
  <si>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</si>
  <si>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</si>
  <si>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</si>
  <si>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</si>
  <si>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</si>
  <si>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</si>
  <si>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</si>
  <si>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</si>
  <si>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</si>
  <si>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</si>
  <si>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</si>
  <si>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</si>
  <si>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</si>
  <si>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</si>
  <si>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</si>
  <si>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</si>
  <si>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</si>
  <si>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</si>
  <si>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</si>
  <si>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</si>
  <si>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</si>
  <si>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</si>
  <si>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</si>
  <si>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</si>
  <si>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</si>
  <si>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</si>
  <si>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</si>
  <si>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</si>
  <si>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</si>
  <si>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</si>
  <si>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</si>
  <si>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</si>
  <si>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</si>
  <si>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</si>
  <si>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</si>
  <si>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</si>
  <si>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</si>
  <si>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</si>
  <si>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</si>
  <si>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</si>
  <si>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</si>
  <si>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</si>
  <si>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</si>
  <si>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</si>
  <si>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</si>
  <si>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</si>
  <si>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</si>
  <si>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</si>
  <si>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</si>
  <si>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</si>
  <si>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</si>
  <si>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</si>
  <si>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</si>
  <si>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</si>
  <si>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</si>
  <si>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</si>
  <si>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</si>
  <si>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</si>
  <si>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</si>
  <si>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</si>
  <si>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</si>
  <si>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</si>
  <si>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</si>
  <si>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</si>
  <si>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</si>
  <si>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</si>
  <si>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</si>
  <si>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</si>
  <si>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</si>
  <si>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</si>
  <si>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</si>
  <si>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</si>
  <si>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</si>
  <si>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</si>
  <si>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</si>
  <si>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</si>
  <si>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</si>
  <si>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</si>
  <si>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</si>
  <si>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</si>
  <si>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</si>
  <si>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</si>
  <si>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</si>
  <si>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</si>
  <si>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</si>
  <si>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</si>
  <si>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</si>
  <si>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</si>
  <si>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</si>
  <si>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</si>
  <si>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</si>
  <si>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</si>
  <si>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</si>
  <si>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</si>
  <si>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</si>
  <si>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</si>
  <si>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</si>
  <si>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</si>
  <si>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</si>
  <si>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</si>
  <si>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</si>
  <si>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</si>
  <si>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</si>
  <si>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</si>
  <si>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</si>
  <si>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</si>
  <si>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</si>
  <si>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</si>
  <si>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</si>
  <si>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</si>
  <si>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</si>
  <si>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</si>
  <si>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</si>
  <si>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</si>
  <si>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</si>
  <si>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</si>
  <si>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</si>
  <si>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</si>
  <si>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</si>
  <si>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</si>
  <si>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</si>
  <si>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</si>
  <si>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</si>
  <si>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</si>
  <si>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</si>
  <si>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</si>
  <si>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</si>
  <si>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</si>
  <si>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</si>
  <si>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</si>
  <si>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</si>
  <si>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</si>
  <si>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</si>
  <si>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</si>
  <si>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</si>
  <si>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</si>
  <si>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</si>
  <si>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</si>
  <si>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</si>
  <si>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</si>
  <si>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</si>
  <si>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</si>
  <si>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</si>
  <si>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</si>
  <si>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</si>
  <si>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</si>
  <si>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</si>
  <si>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</si>
  <si>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</si>
  <si>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</si>
  <si>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</si>
  <si>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</si>
  <si>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</si>
  <si>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</si>
  <si>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</si>
  <si>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</si>
  <si>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</si>
  <si>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</si>
  <si>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</si>
  <si>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</si>
  <si>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</si>
  <si>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</si>
  <si>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</si>
  <si>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</si>
  <si>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</si>
  <si>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</si>
  <si>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</si>
  <si>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</si>
  <si>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</si>
  <si>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</si>
  <si>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</si>
  <si>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</si>
  <si>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</si>
  <si>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</si>
  <si>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</si>
  <si>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</si>
  <si>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</si>
  <si>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</si>
  <si>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</si>
  <si>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</si>
  <si>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</si>
  <si>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</si>
  <si>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</si>
  <si>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</si>
  <si>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</si>
  <si>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</si>
  <si>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</si>
  <si>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</si>
  <si>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</si>
  <si>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</si>
  <si>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</si>
  <si>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</si>
  <si>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</si>
  <si>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</si>
  <si>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</si>
  <si>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</si>
  <si>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</si>
  <si>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</si>
  <si>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</si>
  <si>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</si>
  <si>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</si>
  <si>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</si>
  <si>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</si>
  <si>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</si>
  <si>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</si>
  <si>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</si>
  <si>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</si>
  <si>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</si>
  <si>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</si>
  <si>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</si>
  <si>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</si>
  <si>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</si>
  <si>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</si>
  <si>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</si>
  <si>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</si>
  <si>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</si>
  <si>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</si>
  <si>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</si>
  <si>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</si>
  <si>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</si>
  <si>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</si>
  <si>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</si>
  <si>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</si>
  <si>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</si>
  <si>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</si>
  <si>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</si>
  <si>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</si>
  <si>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</si>
  <si>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</si>
  <si>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</si>
  <si>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</si>
  <si>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</si>
  <si>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</si>
  <si>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</si>
  <si>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</si>
  <si>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</si>
  <si>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</si>
  <si>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</si>
  <si>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</si>
  <si>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</si>
  <si>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</si>
  <si>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</si>
  <si>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</si>
  <si>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</si>
  <si>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</si>
  <si>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</si>
  <si>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</si>
  <si>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</si>
  <si>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</si>
  <si>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</si>
  <si>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</si>
  <si>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</si>
  <si>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</si>
  <si>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</si>
  <si>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</si>
  <si>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</si>
  <si>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</si>
  <si>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</si>
  <si>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</si>
  <si>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</si>
  <si>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</si>
  <si>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</si>
  <si>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</si>
  <si>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</si>
  <si>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</si>
  <si>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</si>
  <si>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</si>
  <si>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</si>
  <si>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</si>
  <si>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</si>
  <si>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</si>
  <si>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</si>
  <si>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</si>
  <si>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</si>
  <si>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</si>
  <si>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</si>
  <si>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</si>
  <si>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</si>
  <si>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</si>
  <si>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</si>
  <si>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</si>
  <si>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</si>
  <si>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</si>
  <si>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</si>
  <si>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</si>
  <si>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</si>
  <si>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</si>
  <si>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</si>
  <si>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</si>
  <si>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</si>
  <si>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</si>
  <si>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</si>
  <si>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</si>
  <si>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</si>
  <si>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</si>
  <si>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</si>
  <si>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</si>
  <si>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</si>
  <si>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</si>
  <si>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</si>
  <si>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</si>
  <si>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</si>
  <si>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</si>
  <si>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</si>
  <si>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</si>
  <si>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</si>
  <si>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</si>
  <si>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</si>
  <si>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</si>
  <si>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</si>
  <si>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</si>
  <si>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</si>
  <si>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</si>
  <si>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</si>
  <si>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</si>
  <si>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</si>
  <si>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</si>
  <si>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</si>
  <si>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</si>
  <si>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</si>
  <si>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</si>
  <si>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</si>
  <si>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</si>
  <si>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</si>
  <si>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</si>
  <si>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</si>
  <si>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</si>
  <si>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</si>
  <si>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</si>
  <si>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</si>
  <si>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</si>
  <si>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</si>
  <si>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</si>
  <si>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</si>
  <si>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</si>
  <si>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</si>
  <si>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</si>
  <si>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</si>
  <si>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</si>
  <si>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</si>
  <si>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</si>
  <si>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</si>
  <si>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</si>
  <si>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</si>
  <si>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</si>
  <si>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</si>
  <si>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</si>
  <si>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</si>
  <si>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</si>
  <si>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</si>
  <si>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</si>
  <si>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</si>
  <si>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</si>
  <si>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</si>
  <si>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</si>
  <si>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</si>
  <si>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</si>
  <si>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</si>
  <si>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</si>
  <si>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</si>
  <si>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</si>
  <si>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</si>
  <si>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</si>
  <si>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</si>
  <si>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</si>
  <si>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</si>
  <si>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</si>
  <si>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</si>
  <si>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</si>
  <si>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</si>
  <si>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</si>
  <si>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</si>
  <si>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</si>
  <si>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</si>
  <si>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</si>
  <si>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</si>
  <si>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</si>
  <si>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</si>
  <si>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</si>
  <si>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</si>
  <si>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</si>
  <si>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</si>
  <si>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</si>
  <si>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</si>
  <si>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</si>
  <si>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</si>
  <si>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</si>
  <si>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</si>
  <si>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</si>
  <si>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</si>
  <si>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</si>
  <si>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</si>
  <si>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</si>
  <si>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</si>
  <si>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</si>
  <si>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</si>
  <si>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</si>
  <si>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</si>
  <si>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</si>
  <si>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</si>
  <si>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</si>
  <si>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</si>
  <si>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</si>
  <si>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</si>
  <si>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</si>
  <si>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</si>
  <si>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</si>
  <si>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</si>
  <si>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</si>
  <si>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</si>
  <si>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</si>
  <si>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</si>
  <si>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</si>
  <si>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</si>
  <si>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</si>
  <si>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</si>
  <si>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</si>
  <si>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</si>
  <si>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</si>
  <si>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</si>
  <si>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</si>
  <si>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</si>
  <si>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</si>
  <si>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</si>
  <si>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</si>
  <si>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</si>
  <si>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</si>
  <si>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</si>
  <si>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</si>
  <si>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</si>
  <si>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</si>
  <si>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</si>
  <si>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</si>
  <si>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</si>
  <si>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</si>
  <si>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</si>
  <si>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</si>
  <si>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</si>
  <si>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</si>
  <si>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</si>
  <si>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</si>
  <si>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</si>
  <si>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</si>
  <si>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</si>
  <si>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</si>
  <si>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</si>
  <si>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</si>
  <si>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</si>
  <si>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</si>
  <si>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</si>
  <si>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</si>
  <si>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</si>
  <si>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</si>
  <si>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</si>
  <si>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</si>
  <si>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</si>
  <si>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</si>
  <si>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</si>
  <si>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</si>
  <si>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</si>
  <si>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</si>
  <si>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</si>
  <si>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</si>
  <si>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</si>
  <si>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</si>
  <si>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</si>
  <si>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</si>
  <si>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</si>
  <si>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</si>
  <si>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</si>
  <si>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</si>
  <si>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</si>
  <si>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</si>
  <si>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</si>
  <si>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</si>
  <si>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</si>
  <si>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</si>
  <si>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</si>
  <si>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</si>
  <si>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</si>
  <si>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</si>
  <si>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</si>
  <si>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</si>
  <si>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</si>
  <si>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</si>
  <si>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</si>
  <si>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</si>
  <si>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</si>
  <si>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</si>
  <si>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</si>
  <si>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</si>
  <si>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</si>
  <si>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</si>
  <si>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</si>
  <si>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</si>
  <si>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</si>
  <si>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</si>
  <si>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</si>
  <si>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</si>
  <si>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</si>
  <si>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</si>
  <si>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</si>
  <si>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</si>
  <si>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</si>
  <si>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</si>
  <si>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</si>
  <si>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</si>
  <si>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</si>
  <si>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</si>
  <si>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</si>
  <si>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</si>
  <si>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</si>
  <si>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</si>
  <si>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</si>
  <si>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</si>
  <si>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</si>
  <si>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</si>
  <si>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</si>
  <si>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</si>
  <si>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</si>
  <si>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</si>
  <si>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</si>
  <si>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</si>
  <si>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</si>
  <si>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</si>
  <si>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</si>
  <si>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</si>
  <si>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</si>
  <si>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</si>
  <si>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</si>
  <si>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</si>
  <si>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</si>
  <si>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</si>
  <si>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</si>
  <si>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</si>
  <si>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</si>
  <si>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</si>
  <si>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</si>
  <si>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</si>
  <si>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</si>
  <si>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</si>
  <si>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</si>
  <si>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</si>
  <si>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</si>
  <si>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</si>
  <si>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</si>
  <si>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</si>
  <si>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</si>
  <si>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</si>
  <si>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</si>
  <si>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</si>
  <si>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</si>
  <si>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</si>
  <si>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</si>
  <si>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</si>
  <si>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</si>
  <si>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</si>
  <si>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</si>
  <si>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</si>
  <si>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</si>
  <si>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</si>
  <si>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</si>
  <si>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</si>
  <si>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</si>
  <si>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</si>
  <si>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</si>
  <si>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</si>
  <si>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</si>
  <si>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</si>
  <si>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</si>
  <si>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</si>
  <si>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</si>
  <si>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</si>
  <si>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</si>
  <si>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</si>
  <si>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</si>
  <si>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</si>
  <si>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</si>
  <si>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</si>
  <si>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</si>
  <si>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</si>
  <si>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</si>
  <si>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</si>
  <si>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</si>
  <si>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</si>
  <si>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</si>
  <si>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</si>
  <si>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</si>
  <si>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</si>
  <si>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</si>
  <si>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</si>
  <si>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</si>
  <si>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</si>
  <si>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</si>
  <si>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</si>
  <si>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</si>
  <si>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</si>
  <si>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</si>
  <si>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</si>
  <si>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</si>
  <si>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</si>
  <si>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</si>
  <si>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</si>
  <si>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</si>
  <si>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</si>
  <si>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</si>
  <si>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</si>
  <si>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</si>
  <si>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</si>
  <si>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</si>
  <si>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</si>
  <si>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</si>
  <si>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</si>
  <si>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</si>
  <si>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</si>
  <si>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</si>
  <si>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</si>
  <si>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</si>
  <si>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</si>
  <si>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</si>
  <si>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</si>
  <si>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</si>
  <si>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</si>
  <si>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</si>
  <si>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</si>
  <si>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</si>
  <si>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</si>
  <si>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</si>
  <si>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</si>
  <si>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</si>
  <si>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</si>
  <si>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</si>
  <si>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</si>
  <si>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</si>
  <si>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</si>
  <si>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</si>
  <si>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</si>
  <si>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</si>
  <si>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</si>
  <si>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</si>
  <si>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</si>
  <si>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</si>
  <si>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</si>
  <si>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</si>
  <si>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</si>
  <si>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</si>
  <si>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</si>
  <si>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</si>
  <si>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</si>
  <si>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</si>
  <si>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</si>
  <si>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</si>
  <si>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</si>
  <si>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</si>
  <si>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</si>
  <si>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</si>
  <si>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</si>
  <si>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</si>
  <si>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</si>
  <si>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</si>
  <si>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</si>
  <si>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</si>
  <si>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</si>
  <si>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</si>
  <si>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</si>
  <si>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</si>
  <si>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</si>
  <si>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</si>
  <si>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</si>
  <si>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</si>
  <si>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</si>
  <si>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</si>
  <si>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</si>
  <si>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</si>
  <si>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</si>
  <si>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</si>
  <si>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</si>
  <si>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</si>
  <si>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</si>
  <si>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</si>
  <si>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</si>
  <si>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</si>
  <si>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</si>
  <si>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</si>
  <si>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</si>
  <si>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</si>
  <si>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</si>
  <si>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</si>
  <si>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</si>
  <si>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</si>
  <si>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</si>
  <si>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</si>
  <si>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</si>
  <si>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</si>
  <si>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</si>
  <si>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</si>
  <si>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</si>
  <si>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</si>
  <si>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</si>
  <si>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</si>
  <si>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</si>
  <si>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</si>
  <si>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</si>
  <si>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</si>
  <si>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</si>
  <si>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</si>
  <si>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</si>
  <si>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</si>
  <si>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</si>
  <si>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</si>
  <si>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</si>
  <si>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</si>
  <si>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</si>
  <si>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</si>
  <si>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</si>
  <si>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</si>
  <si>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</si>
  <si>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</si>
  <si>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</si>
  <si>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</si>
  <si>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</si>
  <si>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</si>
  <si>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</si>
  <si>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</si>
  <si>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</si>
  <si>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</si>
  <si>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</si>
  <si>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</si>
  <si>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</si>
  <si>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</si>
  <si>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</si>
  <si>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</si>
  <si>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</si>
  <si>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</si>
  <si>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</si>
  <si>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</si>
  <si>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</si>
  <si>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</si>
  <si>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</si>
  <si>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</si>
  <si>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</si>
  <si>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</si>
  <si>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</si>
  <si>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</si>
  <si>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</si>
  <si>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</si>
  <si>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</si>
  <si>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</si>
  <si>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</si>
  <si>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</si>
  <si>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</si>
  <si>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</si>
  <si>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</si>
  <si>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</si>
  <si>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</si>
  <si>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</si>
  <si>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</si>
  <si>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</si>
  <si>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</si>
  <si>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</si>
  <si>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</si>
  <si>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</si>
  <si>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</si>
  <si>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</si>
  <si>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</si>
  <si>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</si>
  <si>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</si>
  <si>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</si>
  <si>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</si>
  <si>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</si>
  <si>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</si>
  <si>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</si>
  <si>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</si>
  <si>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</si>
  <si>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</si>
  <si>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</si>
  <si>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</si>
  <si>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</si>
  <si>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</si>
  <si>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</si>
  <si>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</si>
  <si>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</si>
  <si>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</si>
  <si>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</si>
  <si>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</si>
  <si>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</si>
  <si>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</si>
  <si>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</si>
  <si>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</si>
  <si>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</si>
  <si>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</si>
  <si>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</si>
  <si>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</si>
  <si>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</si>
  <si>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</si>
  <si>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</si>
  <si>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</si>
  <si>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</si>
  <si>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</si>
  <si>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</si>
  <si>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</si>
  <si>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</si>
  <si>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</si>
  <si>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</si>
  <si>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</si>
  <si>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</si>
  <si>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</si>
  <si>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</si>
  <si>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</si>
  <si>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</si>
  <si>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</si>
  <si>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</si>
  <si>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</si>
  <si>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</si>
  <si>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</si>
  <si>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</si>
  <si>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</si>
  <si>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</si>
  <si>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</si>
  <si>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</si>
  <si>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</si>
  <si>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</si>
  <si>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</si>
  <si>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</si>
  <si>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</si>
  <si>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</si>
  <si>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</si>
  <si>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</si>
  <si>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</si>
  <si>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</si>
  <si>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</si>
  <si>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</si>
  <si>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</si>
  <si>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</si>
  <si>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</si>
  <si>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</si>
  <si>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</si>
  <si>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</si>
  <si>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</si>
  <si>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</si>
  <si>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</si>
  <si>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</si>
  <si>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</si>
  <si>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</si>
  <si>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</si>
  <si>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</si>
  <si>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</si>
  <si>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</si>
  <si>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</si>
  <si>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</si>
  <si>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</si>
  <si>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</si>
  <si>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</si>
  <si>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</si>
  <si>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</si>
  <si>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</si>
  <si>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</si>
  <si>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</si>
  <si>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</si>
  <si>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</si>
  <si>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</si>
  <si>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</si>
  <si>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</si>
  <si>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</si>
  <si>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</si>
  <si>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</si>
  <si>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</si>
  <si>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</si>
  <si>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</si>
  <si>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</si>
  <si>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</si>
  <si>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</si>
  <si>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</si>
  <si>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</si>
  <si>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</si>
  <si>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</si>
  <si>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</si>
  <si>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</si>
  <si>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</si>
  <si>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</si>
  <si>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</si>
  <si>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</si>
  <si>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</si>
  <si>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</si>
  <si>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</si>
  <si>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</si>
  <si>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</si>
  <si>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</si>
  <si>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</si>
  <si>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</si>
  <si>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</si>
  <si>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</si>
  <si>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</si>
  <si>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</si>
  <si>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</si>
  <si>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</si>
  <si>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</si>
  <si>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</si>
  <si>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</si>
  <si>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</si>
  <si>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</si>
  <si>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</si>
  <si>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</si>
  <si>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</si>
  <si>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</si>
  <si>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</si>
  <si>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</si>
  <si>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</si>
  <si>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</si>
  <si>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</si>
  <si>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</si>
  <si>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</si>
  <si>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</si>
  <si>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</si>
  <si>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</si>
  <si>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</si>
  <si>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</si>
  <si>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</si>
  <si>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</si>
  <si>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</si>
  <si>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</si>
  <si>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</si>
  <si>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</si>
  <si>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</si>
  <si>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</si>
  <si>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</si>
  <si>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</si>
  <si>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</si>
  <si>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</si>
  <si>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</si>
  <si>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</si>
  <si>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</si>
  <si>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</si>
  <si>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</si>
  <si>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</si>
  <si>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</si>
  <si>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</si>
  <si>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</si>
  <si>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</si>
  <si>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</si>
  <si>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</si>
  <si>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</si>
  <si>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</si>
  <si>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</si>
  <si>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</si>
  <si>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</si>
  <si>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</si>
  <si>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</si>
  <si>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</si>
  <si>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</si>
  <si>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</si>
  <si>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</si>
  <si>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</si>
  <si>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</si>
  <si>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</si>
  <si>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</si>
  <si>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</si>
  <si>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</si>
  <si>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</si>
  <si>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</si>
  <si>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</si>
  <si>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</si>
  <si>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</si>
  <si>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</si>
  <si>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</si>
  <si>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</si>
  <si>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</si>
  <si>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</si>
  <si>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</si>
  <si>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</si>
  <si>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</si>
  <si>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</si>
  <si>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</si>
  <si>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</si>
  <si>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</si>
  <si>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</si>
  <si>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</si>
  <si>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</si>
  <si>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</si>
  <si>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</si>
  <si>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</si>
  <si>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</si>
  <si>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</si>
  <si>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</si>
  <si>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</si>
  <si>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</si>
  <si>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</si>
  <si>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</si>
  <si>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</si>
  <si>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</si>
  <si>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</si>
  <si>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</si>
  <si>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</si>
  <si>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</si>
  <si>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</si>
  <si>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</si>
  <si>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</si>
  <si>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</si>
  <si>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</si>
  <si>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</si>
  <si>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</si>
  <si>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</si>
  <si>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</si>
  <si>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</si>
  <si>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</si>
  <si>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</si>
  <si>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</si>
  <si>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</si>
  <si>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</si>
  <si>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</si>
  <si>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</si>
  <si>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</si>
  <si>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</si>
  <si>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</si>
  <si>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</si>
  <si>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</si>
  <si>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</si>
  <si>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</si>
  <si>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</si>
  <si>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</si>
  <si>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</si>
  <si>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</si>
  <si>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</si>
  <si>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</si>
  <si>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</si>
  <si>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</si>
  <si>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</si>
  <si>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</si>
  <si>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</si>
  <si>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</si>
  <si>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</si>
  <si>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</si>
  <si>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</si>
  <si>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</si>
  <si>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</si>
  <si>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</si>
  <si>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</si>
  <si>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</si>
  <si>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</si>
  <si>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</si>
  <si>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</si>
  <si>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</si>
  <si>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</si>
  <si>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</si>
  <si>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</si>
  <si>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</si>
  <si>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</si>
  <si>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</si>
  <si>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</si>
  <si>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</si>
  <si>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</si>
  <si>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</si>
  <si>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</si>
  <si>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</si>
  <si>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</si>
  <si>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</si>
  <si>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</si>
  <si>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</si>
  <si>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</si>
  <si>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</si>
  <si>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</si>
  <si>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</si>
  <si>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</si>
  <si>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</si>
  <si>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</si>
  <si>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</si>
  <si>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</si>
  <si>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</si>
  <si>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</si>
  <si>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</si>
  <si>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</si>
  <si>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</si>
  <si>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</si>
  <si>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</si>
  <si>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</si>
  <si>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</si>
  <si>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</si>
  <si>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</si>
  <si>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</si>
  <si>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</si>
  <si>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</si>
  <si>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</si>
  <si>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</si>
  <si>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</si>
  <si>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</si>
  <si>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</si>
  <si>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</si>
  <si>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</si>
  <si>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</si>
  <si>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</si>
  <si>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</si>
  <si>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</si>
  <si>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</si>
  <si>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</si>
  <si>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</si>
  <si>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</si>
  <si>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</si>
  <si>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</si>
  <si>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</si>
  <si>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</si>
  <si>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</si>
  <si>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</si>
  <si>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</si>
  <si>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</si>
  <si>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</si>
  <si>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</si>
  <si>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</si>
  <si>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</si>
  <si>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</si>
  <si>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</si>
  <si>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</si>
  <si>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</si>
  <si>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</si>
  <si>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</si>
  <si>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</si>
  <si>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</si>
  <si>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</si>
  <si>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</si>
  <si>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</si>
  <si>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</si>
  <si>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</si>
  <si>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</si>
  <si>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</si>
  <si>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</si>
  <si>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</si>
  <si>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</si>
  <si>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</si>
  <si>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</si>
  <si>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</si>
  <si>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</si>
  <si>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</si>
  <si>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</si>
  <si>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</si>
  <si>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</si>
  <si>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</si>
  <si>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</si>
  <si>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</si>
  <si>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</si>
  <si>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</si>
  <si>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</si>
  <si>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</si>
  <si>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</si>
  <si>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</si>
  <si>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</si>
  <si>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</si>
  <si>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</si>
  <si>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</si>
  <si>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</si>
  <si>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</si>
  <si>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</si>
  <si>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</si>
  <si>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</si>
  <si>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</si>
  <si>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</si>
  <si>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</si>
  <si>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</si>
  <si>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</si>
  <si>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</si>
  <si>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</si>
  <si>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</si>
  <si>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</si>
  <si>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</si>
  <si>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</si>
  <si>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</si>
  <si>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</si>
  <si>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</si>
  <si>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</si>
  <si>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</si>
  <si>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</si>
  <si>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</si>
  <si>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</si>
  <si>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</si>
  <si>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</si>
  <si>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</si>
  <si>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</si>
  <si>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</si>
  <si>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</si>
  <si>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</si>
  <si>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</si>
  <si>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</si>
  <si>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</si>
  <si>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</si>
  <si>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</si>
  <si>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</si>
  <si>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</si>
  <si>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</si>
  <si>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</si>
  <si>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</si>
  <si>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</si>
  <si>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</si>
  <si>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</si>
  <si>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</si>
  <si>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</si>
  <si>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</si>
  <si>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</si>
  <si>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</si>
  <si>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</si>
  <si>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</si>
  <si>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</si>
  <si>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</si>
  <si>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</si>
  <si>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</si>
  <si>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</si>
  <si>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</si>
  <si>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</si>
  <si>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</si>
  <si>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</si>
  <si>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</si>
  <si>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</si>
  <si>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</si>
  <si>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</si>
  <si>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</si>
  <si>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</si>
  <si>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</si>
  <si>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</si>
  <si>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</si>
  <si>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</si>
  <si>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</si>
  <si>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</si>
  <si>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</si>
  <si>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</si>
  <si>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</si>
  <si>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</si>
  <si>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</si>
  <si>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</si>
  <si>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</si>
  <si>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</si>
  <si>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</si>
  <si>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</si>
  <si>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</si>
  <si>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</si>
  <si>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</si>
  <si>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</si>
  <si>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</si>
  <si>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</si>
  <si>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</si>
  <si>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</si>
  <si>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</si>
  <si>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</si>
  <si>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</si>
  <si>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</si>
  <si>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</si>
  <si>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</si>
  <si>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</si>
  <si>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</si>
  <si>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</si>
  <si>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</si>
  <si>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</si>
  <si>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</si>
  <si>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</si>
  <si>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</si>
  <si>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</si>
  <si>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</si>
  <si>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</si>
  <si>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</si>
  <si>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</si>
  <si>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</si>
  <si>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</si>
  <si>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</si>
  <si>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</si>
  <si>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</si>
  <si>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</si>
  <si>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</si>
  <si>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</si>
  <si>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</si>
  <si>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</si>
  <si>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</si>
  <si>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</si>
  <si>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</si>
  <si>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</si>
  <si>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</si>
  <si>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</si>
  <si>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</si>
  <si>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</si>
  <si>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</si>
  <si>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</si>
  <si>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</si>
  <si>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</si>
  <si>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</si>
  <si>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</si>
  <si>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</si>
  <si>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</si>
  <si>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</si>
  <si>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</si>
  <si>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</si>
  <si>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</si>
  <si>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</si>
  <si>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</si>
  <si>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</si>
  <si>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</si>
  <si>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</si>
  <si>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</si>
  <si>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</si>
  <si>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</si>
  <si>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</si>
  <si>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</si>
  <si>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</si>
  <si>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</si>
  <si>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</si>
  <si>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</si>
  <si>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</si>
  <si>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</si>
  <si>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</si>
  <si>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</si>
  <si>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</si>
  <si>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</si>
  <si>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</si>
  <si>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</si>
  <si>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</si>
  <si>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</si>
  <si>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</si>
  <si>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</si>
  <si>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</si>
  <si>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</si>
  <si>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</si>
  <si>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</si>
  <si>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</si>
  <si>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</si>
  <si>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</si>
  <si>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</si>
  <si>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</si>
  <si>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</si>
  <si>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</si>
  <si>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</si>
  <si>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</si>
  <si>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</si>
  <si>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</si>
  <si>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</si>
  <si>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</si>
  <si>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</si>
  <si>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</si>
  <si>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</si>
  <si>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</si>
  <si>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</si>
  <si>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</si>
  <si>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</si>
  <si>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</si>
  <si>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</si>
  <si>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</si>
  <si>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</si>
  <si>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</si>
  <si>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</si>
  <si>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</si>
  <si>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</si>
  <si>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</si>
  <si>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</si>
  <si>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</si>
  <si>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</si>
  <si>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</si>
  <si>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</si>
  <si>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</si>
  <si>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</si>
  <si>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</si>
  <si>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</si>
  <si>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</si>
  <si>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</si>
  <si>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</si>
  <si>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</si>
  <si>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</si>
  <si>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</si>
  <si>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</si>
  <si>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</si>
  <si>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</si>
  <si>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</si>
  <si>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</si>
  <si>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</si>
  <si>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</si>
  <si>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</si>
  <si>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</si>
  <si>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</si>
  <si>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</si>
  <si>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</si>
  <si>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</si>
  <si>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</si>
  <si>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</si>
  <si>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</si>
  <si>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</si>
  <si>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</si>
  <si>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</si>
  <si>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</si>
  <si>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</si>
  <si>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</si>
  <si>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</si>
  <si>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</si>
  <si>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</si>
  <si>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</si>
  <si>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</si>
  <si>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</si>
  <si>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</si>
  <si>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</si>
  <si>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</si>
  <si>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</si>
  <si>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</si>
  <si>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</si>
  <si>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</si>
  <si>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</si>
  <si>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</si>
  <si>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</si>
  <si>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</si>
  <si>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</si>
  <si>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</si>
  <si>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</si>
  <si>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</si>
  <si>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</si>
  <si>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</si>
  <si>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</si>
  <si>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</si>
  <si>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</si>
  <si>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</si>
  <si>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</si>
  <si>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</si>
  <si>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</si>
  <si>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</si>
  <si>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</si>
  <si>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</si>
  <si>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</si>
  <si>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</si>
  <si>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</si>
  <si>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</si>
  <si>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</si>
  <si>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</si>
  <si>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</si>
  <si>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</si>
  <si>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</si>
  <si>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</si>
  <si>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</si>
  <si>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</si>
  <si>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</si>
  <si>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</si>
  <si>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</si>
  <si>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</si>
  <si>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</si>
  <si>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</si>
  <si>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</si>
  <si>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</si>
  <si>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</si>
  <si>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</si>
  <si>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</si>
  <si>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</si>
  <si>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</si>
  <si>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</si>
  <si>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</si>
  <si>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</si>
  <si>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</si>
  <si>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</si>
  <si>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</si>
  <si>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</si>
  <si>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</si>
  <si>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</si>
  <si>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</si>
  <si>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</si>
  <si>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</si>
  <si>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</si>
  <si>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</si>
  <si>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</si>
  <si>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</si>
  <si>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</si>
  <si>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</si>
  <si>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</si>
  <si>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</si>
  <si>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</si>
  <si>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</si>
  <si>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</si>
  <si>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</si>
  <si>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</si>
  <si>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</si>
  <si>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</si>
  <si>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</si>
  <si>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</si>
  <si>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</si>
  <si>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</si>
  <si>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</si>
  <si>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</si>
  <si>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</si>
  <si>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</si>
  <si>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</si>
  <si>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</si>
  <si>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</si>
  <si>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</si>
  <si>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</si>
  <si>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</si>
  <si>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</si>
  <si>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</si>
  <si>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</si>
  <si>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</si>
  <si>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</si>
  <si>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</si>
  <si>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</si>
  <si>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</si>
  <si>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</si>
  <si>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</si>
  <si>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</si>
  <si>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</si>
  <si>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</si>
  <si>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</si>
  <si>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</si>
  <si>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</si>
  <si>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</si>
  <si>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</si>
  <si>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</si>
  <si>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</si>
  <si>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</si>
  <si>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</si>
  <si>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</si>
  <si>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</si>
  <si>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</si>
  <si>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</si>
  <si>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</si>
  <si>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</si>
  <si>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</si>
  <si>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</si>
  <si>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</si>
  <si>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</si>
  <si>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</si>
  <si>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</si>
  <si>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</si>
  <si>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</si>
  <si>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</si>
  <si>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</si>
  <si>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</si>
  <si>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</si>
  <si>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</si>
  <si>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</si>
  <si>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</si>
  <si>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</si>
  <si>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</si>
  <si>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</si>
  <si>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</si>
  <si>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</si>
  <si>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</si>
  <si>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</si>
  <si>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</si>
  <si>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</si>
  <si>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</si>
  <si>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</si>
  <si>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</si>
  <si>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</si>
  <si>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</si>
  <si>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</si>
  <si>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</si>
  <si>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</si>
  <si>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</si>
  <si>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</si>
  <si>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</si>
  <si>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</si>
  <si>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</si>
  <si>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</si>
  <si>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</si>
  <si>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</si>
  <si>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</si>
  <si>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</si>
  <si>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</si>
  <si>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</si>
  <si>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</si>
  <si>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</si>
  <si>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</si>
  <si>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</si>
  <si>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</si>
  <si>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</si>
  <si>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</si>
  <si>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</si>
  <si>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</si>
  <si>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</si>
  <si>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</si>
  <si>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</si>
  <si>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</si>
  <si>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</si>
  <si>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</si>
  <si>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</si>
  <si>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</si>
  <si>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</si>
  <si>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</si>
  <si>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</si>
  <si>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</si>
  <si>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</si>
  <si>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</si>
  <si>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</si>
  <si>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</si>
  <si>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</si>
  <si>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</si>
  <si>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</si>
  <si>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</si>
  <si>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</si>
  <si>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</si>
  <si>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</si>
  <si>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</si>
  <si>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</si>
  <si>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</si>
  <si>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</si>
  <si>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</si>
  <si>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</si>
  <si>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</si>
  <si>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</si>
  <si>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</si>
  <si>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</si>
  <si>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</si>
  <si>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</si>
  <si>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</si>
  <si>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</si>
  <si>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</si>
  <si>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</si>
  <si>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</si>
  <si>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</si>
  <si>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</si>
  <si>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</si>
  <si>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</si>
  <si>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</si>
  <si>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</si>
  <si>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</si>
  <si>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</si>
  <si>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</si>
  <si>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</si>
  <si>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</si>
  <si>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</si>
  <si>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</si>
  <si>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</si>
  <si>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</si>
  <si>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</si>
  <si>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</si>
  <si>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</si>
  <si>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</si>
  <si>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</si>
  <si>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</si>
  <si>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</si>
  <si>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</si>
  <si>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</si>
  <si>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</si>
  <si>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</si>
  <si>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</si>
  <si>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</si>
  <si>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</si>
  <si>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</si>
  <si>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</si>
  <si>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</si>
  <si>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</si>
  <si>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</si>
  <si>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</si>
  <si>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</si>
  <si>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</si>
  <si>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</si>
  <si>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</si>
  <si>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</si>
  <si>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</si>
  <si>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</si>
  <si>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</si>
  <si>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</si>
  <si>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</si>
  <si>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</si>
  <si>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</si>
  <si>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</si>
  <si>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</si>
  <si>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</si>
  <si>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</si>
  <si>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</si>
  <si>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</si>
  <si>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</si>
  <si>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</si>
  <si>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</si>
  <si>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</si>
  <si>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</si>
  <si>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</si>
  <si>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</si>
  <si>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</si>
  <si>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</si>
  <si>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</si>
  <si>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</si>
  <si>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</si>
  <si>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</si>
  <si>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</si>
  <si>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</si>
  <si>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</si>
  <si>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</si>
  <si>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</si>
  <si>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</si>
  <si>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</si>
  <si>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</si>
  <si>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</si>
  <si>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</si>
  <si>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</si>
  <si>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</si>
  <si>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</si>
  <si>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</si>
  <si>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</si>
  <si>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</si>
  <si>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</si>
  <si>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</si>
  <si>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</si>
  <si>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</si>
  <si>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</si>
  <si>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</si>
  <si>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</si>
  <si>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</si>
  <si>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</si>
  <si>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</si>
  <si>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</si>
  <si>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</si>
  <si>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</si>
  <si>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</si>
  <si>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</si>
  <si>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</si>
  <si>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</si>
  <si>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</si>
  <si>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</si>
  <si>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</si>
  <si>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</si>
  <si>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</si>
  <si>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</si>
  <si>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</si>
  <si>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</si>
  <si>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</si>
  <si>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</si>
  <si>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</si>
  <si>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</si>
  <si>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</si>
  <si>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</si>
  <si>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</si>
  <si>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</si>
  <si>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</si>
  <si>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</si>
  <si>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</si>
  <si>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</si>
  <si>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</si>
  <si>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</si>
  <si>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</si>
  <si>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</si>
  <si>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</si>
  <si>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</si>
  <si>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</si>
  <si>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</si>
  <si>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</si>
  <si>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</si>
  <si>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</si>
  <si>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</si>
  <si>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</si>
  <si>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</si>
  <si>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</si>
  <si>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</si>
  <si>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</si>
  <si>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</si>
  <si>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</si>
  <si>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</si>
  <si>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</si>
  <si>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</si>
  <si>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</si>
  <si>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</si>
  <si>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</si>
  <si>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</si>
  <si>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</si>
  <si>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</si>
  <si>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</si>
  <si>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</si>
  <si>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</si>
  <si>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</si>
  <si>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</si>
  <si>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</si>
  <si>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</si>
  <si>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</si>
  <si>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</si>
  <si>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</si>
  <si>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</si>
  <si>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</si>
  <si>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</si>
  <si>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</si>
  <si>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</si>
  <si>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</si>
  <si>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</si>
  <si>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</si>
  <si>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</si>
  <si>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</si>
  <si>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</si>
  <si>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</si>
  <si>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</si>
  <si>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</si>
  <si>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</si>
  <si>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</si>
  <si>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</si>
  <si>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</si>
  <si>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</si>
  <si>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</si>
  <si>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</si>
  <si>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</si>
  <si>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</si>
  <si>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</si>
  <si>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</si>
  <si>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</si>
  <si>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</si>
  <si>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</si>
  <si>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</si>
  <si>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</si>
  <si>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</si>
  <si>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</si>
  <si>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</si>
  <si>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</si>
  <si>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</si>
  <si>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</si>
  <si>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</si>
  <si>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</si>
  <si>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</si>
  <si>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</si>
  <si>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</si>
  <si>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</si>
  <si>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</si>
  <si>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</si>
  <si>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</si>
  <si>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</si>
  <si>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</si>
  <si>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</si>
  <si>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</si>
  <si>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</si>
  <si>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</si>
  <si>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</si>
  <si>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</si>
  <si>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</si>
  <si>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</si>
  <si>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</si>
  <si>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</si>
  <si>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</si>
  <si>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</si>
  <si>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</si>
  <si>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</si>
  <si>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</si>
  <si>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</si>
  <si>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</si>
  <si>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</si>
  <si>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</si>
  <si>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</si>
  <si>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</si>
  <si>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</si>
  <si>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</si>
  <si>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</si>
  <si>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</si>
  <si>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</si>
  <si>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</si>
  <si>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</si>
  <si>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</si>
  <si>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</si>
  <si>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</si>
  <si>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</si>
  <si>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</si>
  <si>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</si>
  <si>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</si>
  <si>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</si>
  <si>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</si>
  <si>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</si>
  <si>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</si>
  <si>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</si>
  <si>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</si>
  <si>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</si>
  <si>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</si>
  <si>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</si>
  <si>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</si>
  <si>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</si>
  <si>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</si>
  <si>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</si>
  <si>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</si>
  <si>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</si>
  <si>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</si>
  <si>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</si>
  <si>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</si>
  <si>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</si>
  <si>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</si>
  <si>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</si>
  <si>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</si>
  <si>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</si>
  <si>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</si>
  <si>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</si>
  <si>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</si>
  <si>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</si>
  <si>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</si>
  <si>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</si>
  <si>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</si>
  <si>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</si>
  <si>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</si>
  <si>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</si>
  <si>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</si>
  <si>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</si>
  <si>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</si>
  <si>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</si>
  <si>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</si>
  <si>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</si>
  <si>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</si>
  <si>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</si>
  <si>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</si>
  <si>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</si>
  <si>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</si>
  <si>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</si>
  <si>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</si>
  <si>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</si>
  <si>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</si>
  <si>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</si>
  <si>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</si>
  <si>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</si>
  <si>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</si>
  <si>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</si>
  <si>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</si>
  <si>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</si>
  <si>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</si>
  <si>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</si>
  <si>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</si>
  <si>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</si>
  <si>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</si>
  <si>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</si>
  <si>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</si>
  <si>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</si>
  <si>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</si>
  <si>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</si>
  <si>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</si>
  <si>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</si>
  <si>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</si>
  <si>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</si>
  <si>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</si>
  <si>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</si>
  <si>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</si>
  <si>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</si>
  <si>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</si>
  <si>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</si>
  <si>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</si>
  <si>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</si>
  <si>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</si>
  <si>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</si>
  <si>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</si>
  <si>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</si>
  <si>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</si>
  <si>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</si>
  <si>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</si>
  <si>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</si>
  <si>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</si>
  <si>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</si>
  <si>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</si>
  <si>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</si>
  <si>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</si>
  <si>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</si>
  <si>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</si>
  <si>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</si>
  <si>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</si>
  <si>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</si>
  <si>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</si>
  <si>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</si>
  <si>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</si>
  <si>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</si>
  <si>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</si>
  <si>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</si>
  <si>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</si>
  <si>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</si>
  <si>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</si>
  <si>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</si>
  <si>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</si>
  <si>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</si>
  <si>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</si>
  <si>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</si>
  <si>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</si>
  <si>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</si>
  <si>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</si>
  <si>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</si>
  <si>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</si>
  <si>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</si>
  <si>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</si>
  <si>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</si>
  <si>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</si>
  <si>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</si>
  <si>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</si>
  <si>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</si>
  <si>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</si>
  <si>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</si>
  <si>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</si>
  <si>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</si>
  <si>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</si>
  <si>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</si>
  <si>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</si>
  <si>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</si>
  <si>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</si>
  <si>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</si>
  <si>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</si>
  <si>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</si>
  <si>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</si>
  <si>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</si>
  <si>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</si>
  <si>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</si>
  <si>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</si>
  <si>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</si>
  <si>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</si>
  <si>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</si>
  <si>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</si>
  <si>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</si>
  <si>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</si>
  <si>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</si>
  <si>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</si>
  <si>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</si>
  <si>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</si>
  <si>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</si>
  <si>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</si>
  <si>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</si>
  <si>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</si>
  <si>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</si>
  <si>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</si>
  <si>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</si>
  <si>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</si>
  <si>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</si>
  <si>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</si>
  <si>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</si>
  <si>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</si>
  <si>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</si>
  <si>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</si>
  <si>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</si>
  <si>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</si>
  <si>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</si>
  <si>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</si>
  <si>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</si>
  <si>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</si>
  <si>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</si>
  <si>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</si>
  <si>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</si>
  <si>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</si>
  <si>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</si>
  <si>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</si>
  <si>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</si>
  <si>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</si>
  <si>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</si>
  <si>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</si>
  <si>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</si>
  <si>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</si>
  <si>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</si>
  <si>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</si>
  <si>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</si>
  <si>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</si>
  <si>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</si>
  <si>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</si>
  <si>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</si>
  <si>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</si>
  <si>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</si>
  <si>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</si>
  <si>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</si>
  <si>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</si>
  <si>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</si>
  <si>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</si>
  <si>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</si>
  <si>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</si>
  <si>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</si>
  <si>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</si>
  <si>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</si>
  <si>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</si>
  <si>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</si>
  <si>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</si>
  <si>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</si>
  <si>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</si>
  <si>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</si>
  <si>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</si>
  <si>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</si>
  <si>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</si>
  <si>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</si>
  <si>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</si>
  <si>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</si>
  <si>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</si>
  <si>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</si>
  <si>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</si>
  <si>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</si>
  <si>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</si>
  <si>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</si>
  <si>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</si>
  <si>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</si>
  <si>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</si>
  <si>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</si>
  <si>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</si>
  <si>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</si>
  <si>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</si>
  <si>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</si>
  <si>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</si>
  <si>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</si>
  <si>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</si>
  <si>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</si>
  <si>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</si>
  <si>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</si>
  <si>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</si>
  <si>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</si>
  <si>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</si>
  <si>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</si>
  <si>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</si>
  <si>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</si>
  <si>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</si>
  <si>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</si>
  <si>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</si>
  <si>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</si>
  <si>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</si>
  <si>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</si>
  <si>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</si>
  <si>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</si>
  <si>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</si>
  <si>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</si>
  <si>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</si>
  <si>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</si>
  <si>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</si>
  <si>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</si>
  <si>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</si>
  <si>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</si>
  <si>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</si>
  <si>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</si>
  <si>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</si>
  <si>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</si>
  <si>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</si>
  <si>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</si>
  <si>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</si>
  <si>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</si>
  <si>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</si>
  <si>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</si>
  <si>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</si>
  <si>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</si>
  <si>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</si>
  <si>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</si>
  <si>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</si>
  <si>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</si>
  <si>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</si>
  <si>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</si>
  <si>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</si>
  <si>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</si>
  <si>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</si>
  <si>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</si>
  <si>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</si>
  <si>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</si>
  <si>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</si>
  <si>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</si>
  <si>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</si>
  <si>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</si>
  <si>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</si>
  <si>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</si>
  <si>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</si>
  <si>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</si>
  <si>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</si>
  <si>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</si>
  <si>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</si>
  <si>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</si>
  <si>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</si>
  <si>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</si>
  <si>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</si>
  <si>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</si>
  <si>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</si>
  <si>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</si>
  <si>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</si>
  <si>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</si>
  <si>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</si>
  <si>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</si>
  <si>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</si>
  <si>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</si>
  <si>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</si>
  <si>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</si>
  <si>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</si>
  <si>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</si>
  <si>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</si>
  <si>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</si>
  <si>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</si>
  <si>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</si>
  <si>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</si>
  <si>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</si>
  <si>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</si>
  <si>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</si>
  <si>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</si>
  <si>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</si>
  <si>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</si>
  <si>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</si>
  <si>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</si>
  <si>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</si>
  <si>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</si>
  <si>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</si>
  <si>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</si>
  <si>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</si>
  <si>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</si>
  <si>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</si>
  <si>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</si>
  <si>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</si>
  <si>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</si>
  <si>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</si>
  <si>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</si>
  <si>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</si>
  <si>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</si>
  <si>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</si>
  <si>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</si>
  <si>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</si>
  <si>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</si>
  <si>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</si>
  <si>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</si>
  <si>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</si>
  <si>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</si>
  <si>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</si>
  <si>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</si>
  <si>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</si>
  <si>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</si>
  <si>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</si>
  <si>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</si>
  <si>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</si>
  <si>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</si>
  <si>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</si>
  <si>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</si>
  <si>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</si>
  <si>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</si>
  <si>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</si>
  <si>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</si>
  <si>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</si>
  <si>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</si>
  <si>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</si>
  <si>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</si>
  <si>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</si>
  <si>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</si>
  <si>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</si>
  <si>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</si>
  <si>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</si>
  <si>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</si>
  <si>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</si>
  <si>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</si>
  <si>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</si>
  <si>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</si>
  <si>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</si>
  <si>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</si>
  <si>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</si>
  <si>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</si>
  <si>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</si>
  <si>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</si>
  <si>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</si>
  <si>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</si>
  <si>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</si>
  <si>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</si>
  <si>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</si>
  <si>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</si>
  <si>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</si>
  <si>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</si>
  <si>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</si>
  <si>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</si>
  <si>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</si>
  <si>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</si>
  <si>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</si>
  <si>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</si>
  <si>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</si>
  <si>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</si>
  <si>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</si>
  <si>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</si>
  <si>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</si>
  <si>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</si>
  <si>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</si>
  <si>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</si>
  <si>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</si>
  <si>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</si>
  <si>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</si>
  <si>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</si>
  <si>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</si>
  <si>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</si>
  <si>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</si>
  <si>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</si>
  <si>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</si>
  <si>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</si>
  <si>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</si>
  <si>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</si>
  <si>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</si>
  <si>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</si>
  <si>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</si>
  <si>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</si>
  <si>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</si>
  <si>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</si>
  <si>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</si>
  <si>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</si>
  <si>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</si>
  <si>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</si>
  <si>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</si>
  <si>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</si>
  <si>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</si>
  <si>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</si>
  <si>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</si>
  <si>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</si>
  <si>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</si>
  <si>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</si>
  <si>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</si>
  <si>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</si>
  <si>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</si>
  <si>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</si>
  <si>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</si>
  <si>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</si>
  <si>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</si>
  <si>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</si>
  <si>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</si>
  <si>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</si>
  <si>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</si>
  <si>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</si>
  <si>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</si>
  <si>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</si>
  <si>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</si>
  <si>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</si>
  <si>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</si>
  <si>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</si>
  <si>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</si>
  <si>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</si>
  <si>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</si>
  <si>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</si>
  <si>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</si>
  <si>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</si>
  <si>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</si>
  <si>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</si>
  <si>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</si>
  <si>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</si>
  <si>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</si>
  <si>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</si>
  <si>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</si>
  <si>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</si>
  <si>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</si>
  <si>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</si>
  <si>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</si>
  <si>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</si>
  <si>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</si>
  <si>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</si>
  <si>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</si>
  <si>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</si>
  <si>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</si>
  <si>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</si>
  <si>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</si>
  <si>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</si>
  <si>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</si>
  <si>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</si>
  <si>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</si>
  <si>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</si>
  <si>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</si>
  <si>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</si>
  <si>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</si>
  <si>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</si>
  <si>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</si>
  <si>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</si>
  <si>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</si>
  <si>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</si>
  <si>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</si>
  <si>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</si>
  <si>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</si>
  <si>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</si>
  <si>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</si>
  <si>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</si>
  <si>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</si>
  <si>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</si>
  <si>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</si>
  <si>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</si>
  <si>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</si>
  <si>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</si>
  <si>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</si>
  <si>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</si>
  <si>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</si>
  <si>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</si>
  <si>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</si>
  <si>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</si>
  <si>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</si>
  <si>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</si>
  <si>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</si>
  <si>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</si>
  <si>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</si>
  <si>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</si>
  <si>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</si>
  <si>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</si>
  <si>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</si>
  <si>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</si>
  <si>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</si>
  <si>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</si>
  <si>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</si>
  <si>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</si>
  <si>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</si>
  <si>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</si>
  <si>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</si>
  <si>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</si>
  <si>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</si>
  <si>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</si>
  <si>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</si>
  <si>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</si>
  <si>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</si>
  <si>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</si>
  <si>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</si>
  <si>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</si>
  <si>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</si>
  <si>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</si>
  <si>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</si>
  <si>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</si>
  <si>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</si>
  <si>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</si>
  <si>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</si>
  <si>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</si>
  <si>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</si>
  <si>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</si>
  <si>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</si>
  <si>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</si>
  <si>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</si>
  <si>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</si>
  <si>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</si>
  <si>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</si>
  <si>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</si>
  <si>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</si>
  <si>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</si>
  <si>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</si>
  <si>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</si>
  <si>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</si>
  <si>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</si>
  <si>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</si>
  <si>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</si>
  <si>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</si>
  <si>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</si>
  <si>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</si>
  <si>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</si>
  <si>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</si>
  <si>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</si>
  <si>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</si>
  <si>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</si>
  <si>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</si>
  <si>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</si>
  <si>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</si>
  <si>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</si>
  <si>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</si>
  <si>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</si>
  <si>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</si>
  <si>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</si>
  <si>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</si>
  <si>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</si>
  <si>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</si>
  <si>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</si>
  <si>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</si>
  <si>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</si>
  <si>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</si>
  <si>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</si>
  <si>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</si>
  <si>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</si>
  <si>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</si>
  <si>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</si>
  <si>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</si>
  <si>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</si>
  <si>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</si>
  <si>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</si>
  <si>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</si>
  <si>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</si>
  <si>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</si>
  <si>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</si>
  <si>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</si>
  <si>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</si>
  <si>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</si>
  <si>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</si>
  <si>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</si>
  <si>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</si>
  <si>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</si>
  <si>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</si>
  <si>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</si>
  <si>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</si>
  <si>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</si>
  <si>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</si>
  <si>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</si>
  <si>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</si>
  <si>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</si>
  <si>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</si>
  <si>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</si>
  <si>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</si>
  <si>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</si>
  <si>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</si>
  <si>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</si>
  <si>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</si>
  <si>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</si>
  <si>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</si>
  <si>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</si>
  <si>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</si>
  <si>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</si>
  <si>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</si>
  <si>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</si>
  <si>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</si>
  <si>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</si>
  <si>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</si>
  <si>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</si>
  <si>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</si>
  <si>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</si>
  <si>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</si>
  <si>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</si>
  <si>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</si>
  <si>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</si>
  <si>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</si>
  <si>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</si>
  <si>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</si>
  <si>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</si>
  <si>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</si>
  <si>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</si>
  <si>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</si>
  <si>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</si>
  <si>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</si>
  <si>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</si>
  <si>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</si>
  <si>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</si>
  <si>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</si>
  <si>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</si>
  <si>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</si>
  <si>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</si>
  <si>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</si>
  <si>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</si>
  <si>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</si>
  <si>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</si>
  <si>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</si>
  <si>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</si>
  <si>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</si>
  <si>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</si>
  <si>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</si>
  <si>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</si>
  <si>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</si>
  <si>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</si>
  <si>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</si>
  <si>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</si>
  <si>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</si>
  <si>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</si>
  <si>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</si>
  <si>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</si>
  <si>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</si>
  <si>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</si>
  <si>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</si>
  <si>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</si>
  <si>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</si>
  <si>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</si>
  <si>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</si>
  <si>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</si>
  <si>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</si>
  <si>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</si>
  <si>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</si>
  <si>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</si>
  <si>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</si>
  <si>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</si>
  <si>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</si>
  <si>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</si>
  <si>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</si>
  <si>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</si>
  <si>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</si>
  <si>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</si>
  <si>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</si>
  <si>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</si>
  <si>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</si>
  <si>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</si>
  <si>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</si>
  <si>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</si>
  <si>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</si>
  <si>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</si>
  <si>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</si>
  <si>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</si>
  <si>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</si>
  <si>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</si>
  <si>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</si>
  <si>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</si>
  <si>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</si>
  <si>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</si>
  <si>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</si>
  <si>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</si>
  <si>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</si>
  <si>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</si>
  <si>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</si>
  <si>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</si>
  <si>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</si>
  <si>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</si>
  <si>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</si>
  <si>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</si>
  <si>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</si>
  <si>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</si>
  <si>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</si>
  <si>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</si>
  <si>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</si>
  <si>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</si>
  <si>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</si>
  <si>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</si>
  <si>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</si>
  <si>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</si>
  <si>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</si>
  <si>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</si>
  <si>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</si>
  <si>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</si>
  <si>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</si>
  <si>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</si>
  <si>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</si>
  <si>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</si>
  <si>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</si>
  <si>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</si>
  <si>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</si>
  <si>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</si>
  <si>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</si>
  <si>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</si>
  <si>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</si>
  <si>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</si>
  <si>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</si>
  <si>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</si>
  <si>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</si>
  <si>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</si>
  <si>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</si>
  <si>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</si>
  <si>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</si>
  <si>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</si>
  <si>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</si>
  <si>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</si>
  <si>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</si>
  <si>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</si>
  <si>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</si>
  <si>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</si>
  <si>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</si>
  <si>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</si>
  <si>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</si>
  <si>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</si>
  <si>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</si>
  <si>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</si>
  <si>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</si>
  <si>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</si>
  <si>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</si>
  <si>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</si>
  <si>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</si>
  <si>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</si>
  <si>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</si>
  <si>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</si>
  <si>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</si>
  <si>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</si>
  <si>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</si>
  <si>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</si>
  <si>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</si>
  <si>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</si>
  <si>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</si>
  <si>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</si>
  <si>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</si>
  <si>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</si>
  <si>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</si>
  <si>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</si>
  <si>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</si>
  <si>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</si>
  <si>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</si>
  <si>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</si>
  <si>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</si>
  <si>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</si>
  <si>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</si>
  <si>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</si>
  <si>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</si>
  <si>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</si>
  <si>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</si>
  <si>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</si>
  <si>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</si>
  <si>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</si>
  <si>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</si>
  <si>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</si>
  <si>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</si>
  <si>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</si>
  <si>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</si>
  <si>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</si>
  <si>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</si>
  <si>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</si>
  <si>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</si>
  <si>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</si>
  <si>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</si>
  <si>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</si>
  <si>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</si>
  <si>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</si>
  <si>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</si>
  <si>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</si>
  <si>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</si>
  <si>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</si>
  <si>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</si>
  <si>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</si>
  <si>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</si>
  <si>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</si>
  <si>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</si>
  <si>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</si>
  <si>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</si>
  <si>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</si>
  <si>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</si>
  <si>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</si>
  <si>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</si>
  <si>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</si>
  <si>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</si>
  <si>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</si>
  <si>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</si>
  <si>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</si>
  <si>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</si>
  <si>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</si>
  <si>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</si>
  <si>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</si>
  <si>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</si>
  <si>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</si>
  <si>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</si>
  <si>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</si>
  <si>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</si>
  <si>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</si>
  <si>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</si>
  <si>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</si>
  <si>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</si>
  <si>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</si>
  <si>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</si>
  <si>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</si>
  <si>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</si>
  <si>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</si>
  <si>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</si>
  <si>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</si>
  <si>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</si>
  <si>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</si>
  <si>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</si>
  <si>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</si>
  <si>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</si>
  <si>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</si>
  <si>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</si>
  <si>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</si>
  <si>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</si>
  <si>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</si>
  <si>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</si>
  <si>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</si>
  <si>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</si>
  <si>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</si>
  <si>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</si>
  <si>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</si>
  <si>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</si>
  <si>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</si>
  <si>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</si>
  <si>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</si>
  <si>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</si>
  <si>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</si>
  <si>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</si>
  <si>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</si>
  <si>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</si>
  <si>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</si>
  <si>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</si>
  <si>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</si>
  <si>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</si>
  <si>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</si>
  <si>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</si>
  <si>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</si>
  <si>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</si>
  <si>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</si>
  <si>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</si>
  <si>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</si>
  <si>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</si>
  <si>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</si>
  <si>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</si>
  <si>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</si>
  <si>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</si>
  <si>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</si>
  <si>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</si>
  <si>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</si>
  <si>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</si>
  <si>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</si>
  <si>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</si>
  <si>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</si>
  <si>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</si>
  <si>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</si>
  <si>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</si>
  <si>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</si>
  <si>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</si>
  <si>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</si>
  <si>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</si>
  <si>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</si>
  <si>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</si>
  <si>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</si>
  <si>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</si>
  <si>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</si>
  <si>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</si>
  <si>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</si>
  <si>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</si>
  <si>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</si>
  <si>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</si>
  <si>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</si>
  <si>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</si>
  <si>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</si>
  <si>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</si>
  <si>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</si>
  <si>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</si>
  <si>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</si>
  <si>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</si>
  <si>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</si>
  <si>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</si>
  <si>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</si>
  <si>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</si>
  <si>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</si>
  <si>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</si>
  <si>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</si>
  <si>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</si>
  <si>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</si>
  <si>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</si>
  <si>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</si>
  <si>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</si>
  <si>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</si>
  <si>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</si>
  <si>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</si>
  <si>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</si>
  <si>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</si>
  <si>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</si>
  <si>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</si>
  <si>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</si>
  <si>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</si>
  <si>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</si>
  <si>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</si>
  <si>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</si>
  <si>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</si>
  <si>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</si>
  <si>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</si>
  <si>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</si>
  <si>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</si>
  <si>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</si>
  <si>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</si>
  <si>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</si>
  <si>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</si>
  <si>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</si>
  <si>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</si>
  <si>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</si>
  <si>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</si>
  <si>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</si>
  <si>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</si>
  <si>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</si>
  <si>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</si>
  <si>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</si>
  <si>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</si>
  <si>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</si>
  <si>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</si>
  <si>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</si>
  <si>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</si>
  <si>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</si>
  <si>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</si>
  <si>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</si>
  <si>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</si>
  <si>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</si>
  <si>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</si>
  <si>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</si>
  <si>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</si>
  <si>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</si>
  <si>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</si>
  <si>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</si>
  <si>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</si>
  <si>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</si>
  <si>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</si>
  <si>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</si>
  <si>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</si>
  <si>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</si>
  <si>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</si>
  <si>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</si>
  <si>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</si>
  <si>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</si>
  <si>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</si>
  <si>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</si>
  <si>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</si>
  <si>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</si>
  <si>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</si>
  <si>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</si>
  <si>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</si>
  <si>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</si>
  <si>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</si>
  <si>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</si>
  <si>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</si>
  <si>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</si>
  <si>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</si>
  <si>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</si>
  <si>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</si>
  <si>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</si>
  <si>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</si>
  <si>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</si>
  <si>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</si>
  <si>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</si>
  <si>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</si>
  <si>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</si>
  <si>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</si>
  <si>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</si>
  <si>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</si>
  <si>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</si>
  <si>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</si>
  <si>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</si>
  <si>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</si>
  <si>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</si>
  <si>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</si>
  <si>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</si>
  <si>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</si>
  <si>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</si>
  <si>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</si>
  <si>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</si>
  <si>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</si>
  <si>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</si>
  <si>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</si>
  <si>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</si>
  <si>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</si>
  <si>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</si>
  <si>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</si>
  <si>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</si>
  <si>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</si>
  <si>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</si>
  <si>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</si>
  <si>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</si>
  <si>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</si>
  <si>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</si>
  <si>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</si>
  <si>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</si>
  <si>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</si>
  <si>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</si>
  <si>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</si>
  <si>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</si>
  <si>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</si>
  <si>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</si>
  <si>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</si>
  <si>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</si>
  <si>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</si>
  <si>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</si>
  <si>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</si>
  <si>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</si>
  <si>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</si>
  <si>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</si>
  <si>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</si>
  <si>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</si>
  <si>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</si>
  <si>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</si>
  <si>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</si>
  <si>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</si>
  <si>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</si>
  <si>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</si>
  <si>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</si>
  <si>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</si>
  <si>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</si>
  <si>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</si>
  <si>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</si>
  <si>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</si>
  <si>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</si>
  <si>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</si>
  <si>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</si>
  <si>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</si>
  <si>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</si>
  <si>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</si>
  <si>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</si>
  <si>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</si>
  <si>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</si>
  <si>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</si>
  <si>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</si>
  <si>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</si>
  <si>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</si>
  <si>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</si>
  <si>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</si>
  <si>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</si>
  <si>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</si>
  <si>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</si>
  <si>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</si>
  <si>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</si>
  <si>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</si>
  <si>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</si>
  <si>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</si>
  <si>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</si>
  <si>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</si>
  <si>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</si>
  <si>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</si>
  <si>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</si>
  <si>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</si>
  <si>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</si>
  <si>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</si>
  <si>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</si>
  <si>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</si>
  <si>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</si>
  <si>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</si>
  <si>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</si>
  <si>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</si>
  <si>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</si>
  <si>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</si>
  <si>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</si>
  <si>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</si>
  <si>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</si>
  <si>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</si>
  <si>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</si>
  <si>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</si>
  <si>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</si>
  <si>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</si>
  <si>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</si>
  <si>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</si>
  <si>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</si>
  <si>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</si>
  <si>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</si>
  <si>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</si>
  <si>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</si>
  <si>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</si>
  <si>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</si>
  <si>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</si>
  <si>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</si>
  <si>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</si>
  <si>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</si>
  <si>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</si>
  <si>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</si>
  <si>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</si>
  <si>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</si>
  <si>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</si>
  <si>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</si>
  <si>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</si>
  <si>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</si>
  <si>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</si>
  <si>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</si>
  <si>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</si>
  <si>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</si>
  <si>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</si>
  <si>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</si>
  <si>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</si>
  <si>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</si>
  <si>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</si>
  <si>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</si>
  <si>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</si>
  <si>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</si>
  <si>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</si>
  <si>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</si>
  <si>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</si>
  <si>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</si>
  <si>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</si>
  <si>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</si>
  <si>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</si>
  <si>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</si>
  <si>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</si>
  <si>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</si>
  <si>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</si>
  <si>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</si>
  <si>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</si>
  <si>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</si>
  <si>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</si>
  <si>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</si>
  <si>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</si>
  <si>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</si>
  <si>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</si>
  <si>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</si>
  <si>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</si>
  <si>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</si>
  <si>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</si>
  <si>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</si>
  <si>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</si>
  <si>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</si>
  <si>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</si>
  <si>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</si>
  <si>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</si>
  <si>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</si>
  <si>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</si>
  <si>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</si>
  <si>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</si>
  <si>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</si>
  <si>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</si>
  <si>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</si>
  <si>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</si>
  <si>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</si>
  <si>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</si>
  <si>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</si>
  <si>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</si>
  <si>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</si>
  <si>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</si>
  <si>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</si>
  <si>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</si>
  <si>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</si>
  <si>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</si>
  <si>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</si>
  <si>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</si>
  <si>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</si>
  <si>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</si>
  <si>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</si>
  <si>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</si>
  <si>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</si>
  <si>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</si>
  <si>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</si>
  <si>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</si>
  <si>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</si>
  <si>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</si>
  <si>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</si>
  <si>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</si>
  <si>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</si>
  <si>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</si>
  <si>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</si>
  <si>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</si>
  <si>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</si>
  <si>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</si>
  <si>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</si>
  <si>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</si>
  <si>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</si>
  <si>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</si>
  <si>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</si>
  <si>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</si>
  <si>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</si>
  <si>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</si>
  <si>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</si>
  <si>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</si>
  <si>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</si>
  <si>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</si>
  <si>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</si>
  <si>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</si>
  <si>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</si>
  <si>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</si>
  <si>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</si>
  <si>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</si>
  <si>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</si>
  <si>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</si>
  <si>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</si>
  <si>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</si>
  <si>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</si>
  <si>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</si>
  <si>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</si>
  <si>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</si>
  <si>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</si>
  <si>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</si>
  <si>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</si>
  <si>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</si>
  <si>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</si>
  <si>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</si>
  <si>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</si>
  <si>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</si>
  <si>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</si>
  <si>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</si>
  <si>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</si>
  <si>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</si>
  <si>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</si>
  <si>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</si>
  <si>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</si>
  <si>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</si>
  <si>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</si>
  <si>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</si>
  <si>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</si>
  <si>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</si>
  <si>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</si>
  <si>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</si>
  <si>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</si>
  <si>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</si>
  <si>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</si>
  <si>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</si>
  <si>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</si>
  <si>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</si>
  <si>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</si>
  <si>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</si>
  <si>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</si>
  <si>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</si>
  <si>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</si>
  <si>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</si>
  <si>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</si>
  <si>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</si>
  <si>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</si>
  <si>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</si>
  <si>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</si>
  <si>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</si>
  <si>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</si>
  <si>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</si>
  <si>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</si>
  <si>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</si>
  <si>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</si>
  <si>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</si>
  <si>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</si>
  <si>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</si>
  <si>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</si>
  <si>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</si>
  <si>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</si>
  <si>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</si>
  <si>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</si>
  <si>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</si>
  <si>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</si>
  <si>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</si>
  <si>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</si>
  <si>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</si>
  <si>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</si>
  <si>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</si>
  <si>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</si>
  <si>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</si>
  <si>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</si>
  <si>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</si>
  <si>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</si>
  <si>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</si>
  <si>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</si>
  <si>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</si>
  <si>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</si>
  <si>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</si>
  <si>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</si>
  <si>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</si>
  <si>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</si>
  <si>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</si>
  <si>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</si>
  <si>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</si>
  <si>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</si>
  <si>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</si>
  <si>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</si>
  <si>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</si>
  <si>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</si>
  <si>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</si>
  <si>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</si>
  <si>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</si>
  <si>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</si>
  <si>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</si>
  <si>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</si>
  <si>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</si>
  <si>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</si>
  <si>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</si>
  <si>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</si>
  <si>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</si>
  <si>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</si>
  <si>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</si>
  <si>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</si>
  <si>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</si>
  <si>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</si>
  <si>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</si>
  <si>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</si>
  <si>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</si>
  <si>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</si>
  <si>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</si>
  <si>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</si>
  <si>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</si>
  <si>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</si>
  <si>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</si>
  <si>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</si>
  <si>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</si>
  <si>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</si>
  <si>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</si>
  <si>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</si>
  <si>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</si>
  <si>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</si>
  <si>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</si>
  <si>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</si>
  <si>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</si>
  <si>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</si>
  <si>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</si>
  <si>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</si>
  <si>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</si>
  <si>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</si>
  <si>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</si>
  <si>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</si>
  <si>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</si>
  <si>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</si>
  <si>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</si>
  <si>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</si>
  <si>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</si>
  <si>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</si>
  <si>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</si>
  <si>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</si>
  <si>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</si>
  <si>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</si>
  <si>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</si>
  <si>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</si>
  <si>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</si>
  <si>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</si>
  <si>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</si>
  <si>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</si>
  <si>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</si>
  <si>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</si>
  <si>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</si>
  <si>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</si>
  <si>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</si>
  <si>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</si>
  <si>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</si>
  <si>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</si>
  <si>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</si>
  <si>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</si>
  <si>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</si>
  <si>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</si>
  <si>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</si>
  <si>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</si>
  <si>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</si>
  <si>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</si>
  <si>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</si>
  <si>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</si>
  <si>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</si>
  <si>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</si>
  <si>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</si>
  <si>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</si>
  <si>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</si>
  <si>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</si>
  <si>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</si>
  <si>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</si>
  <si>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</si>
  <si>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</si>
  <si>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</si>
  <si>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</si>
  <si>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</si>
  <si>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</si>
  <si>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</si>
  <si>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</si>
  <si>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</si>
  <si>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</si>
  <si>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</si>
  <si>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</si>
  <si>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</si>
  <si>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</si>
  <si>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</si>
  <si>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</si>
  <si>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</si>
  <si>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</si>
  <si>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</si>
  <si>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</si>
  <si>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</si>
  <si>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</si>
  <si>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</si>
  <si>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</si>
  <si>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</si>
  <si>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</si>
  <si>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</si>
  <si>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</si>
  <si>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</si>
  <si>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</si>
  <si>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</si>
  <si>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</si>
  <si>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</si>
  <si>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</si>
  <si>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</si>
  <si>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</si>
  <si>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</si>
  <si>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</si>
  <si>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</si>
  <si>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</si>
  <si>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</si>
  <si>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</si>
  <si>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</si>
  <si>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</si>
  <si>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</si>
  <si>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</si>
  <si>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</si>
  <si>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</si>
  <si>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</si>
  <si>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</si>
  <si>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</si>
  <si>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</si>
  <si>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</si>
  <si>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</si>
  <si>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</si>
  <si>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</si>
  <si>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</si>
  <si>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</si>
  <si>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</si>
  <si>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</si>
  <si>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</si>
  <si>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</si>
  <si>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</si>
  <si>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</si>
  <si>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</si>
  <si>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</si>
  <si>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</si>
  <si>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</si>
  <si>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</si>
  <si>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</si>
  <si>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</si>
  <si>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</si>
  <si>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</si>
  <si>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</si>
  <si>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</si>
  <si>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</si>
  <si>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</si>
  <si>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</si>
  <si>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</si>
  <si>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</si>
  <si>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</si>
  <si>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</si>
  <si>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</si>
  <si>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</si>
  <si>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</si>
  <si>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</si>
  <si>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</si>
  <si>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</si>
  <si>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</si>
  <si>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</si>
  <si>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</si>
  <si>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</si>
  <si>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</si>
  <si>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</si>
  <si>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</si>
  <si>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</si>
  <si>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</si>
  <si>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</si>
  <si>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</si>
  <si>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</si>
  <si>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</si>
  <si>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</si>
  <si>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</si>
  <si>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</si>
  <si>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</si>
  <si>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</si>
  <si>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</si>
  <si>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</si>
  <si>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</si>
  <si>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</si>
  <si>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</si>
  <si>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</si>
  <si>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</si>
  <si>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</si>
  <si>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</si>
  <si>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</si>
  <si>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</si>
  <si>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</si>
  <si>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</si>
  <si>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</si>
  <si>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</si>
  <si>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</si>
  <si>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</si>
  <si>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</si>
  <si>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</si>
  <si>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</si>
  <si>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</si>
  <si>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</si>
  <si>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</si>
  <si>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</si>
  <si>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</si>
  <si>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</si>
  <si>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</si>
  <si>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</si>
  <si>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</si>
  <si>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</si>
  <si>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</si>
  <si>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</si>
  <si>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</si>
  <si>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</si>
  <si>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</si>
  <si>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</si>
  <si>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</si>
  <si>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</si>
  <si>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</si>
  <si>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</si>
  <si>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</si>
  <si>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</si>
  <si>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</si>
  <si>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</si>
  <si>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</si>
  <si>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</si>
  <si>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</si>
  <si>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</si>
  <si>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</si>
  <si>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</si>
  <si>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</si>
  <si>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</si>
  <si>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</si>
  <si>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</si>
  <si>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</si>
  <si>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</si>
  <si>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</si>
  <si>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</si>
  <si>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</si>
  <si>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</si>
  <si>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</si>
  <si>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</si>
  <si>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</si>
  <si>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</si>
  <si>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</si>
  <si>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</si>
  <si>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</si>
  <si>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</si>
  <si>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</si>
  <si>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</si>
  <si>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</si>
  <si>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</si>
  <si>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</si>
  <si>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</si>
  <si>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</si>
  <si>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</si>
  <si>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</si>
  <si>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</si>
  <si>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</si>
  <si>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</si>
  <si>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</si>
  <si>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</si>
  <si>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</si>
  <si>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</si>
  <si>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</si>
  <si>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</si>
  <si>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</si>
  <si>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</si>
  <si>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</si>
  <si>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</si>
  <si>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</si>
  <si>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</si>
  <si>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</si>
  <si>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</si>
  <si>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</si>
  <si>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</si>
  <si>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</si>
  <si>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</si>
  <si>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</si>
  <si>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</si>
  <si>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</si>
  <si>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</si>
  <si>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</si>
  <si>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</si>
  <si>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</si>
  <si>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</si>
  <si>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</si>
  <si>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</si>
  <si>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</si>
  <si>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</si>
  <si>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</si>
  <si>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</si>
  <si>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</si>
  <si>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</si>
  <si>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</si>
  <si>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</si>
  <si>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</si>
  <si>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</si>
  <si>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</si>
  <si>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</si>
  <si>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</si>
  <si>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</si>
  <si>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</si>
  <si>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</si>
  <si>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</si>
  <si>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</si>
  <si>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</si>
  <si>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</si>
  <si>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</si>
  <si>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</si>
  <si>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</si>
  <si>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</si>
  <si>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</si>
  <si>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</si>
  <si>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</si>
  <si>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</si>
  <si>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</si>
  <si>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</si>
  <si>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</si>
  <si>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</si>
  <si>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</si>
  <si>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</si>
  <si>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</si>
  <si>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</si>
  <si>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</si>
  <si>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</si>
  <si>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</si>
  <si>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</si>
  <si>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</si>
  <si>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</si>
  <si>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</si>
  <si>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</si>
  <si>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</si>
  <si>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</si>
  <si>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</si>
  <si>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</si>
  <si>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</si>
  <si>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</si>
  <si>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</si>
  <si>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</si>
  <si>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</si>
  <si>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</si>
  <si>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</si>
  <si>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</si>
  <si>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</si>
  <si>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</si>
  <si>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</si>
  <si>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</si>
  <si>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</si>
  <si>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</si>
  <si>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</si>
  <si>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</si>
  <si>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</si>
  <si>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</si>
  <si>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</si>
  <si>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</si>
  <si>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</si>
  <si>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</si>
  <si>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</si>
  <si>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</si>
  <si>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</si>
  <si>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</si>
  <si>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</si>
  <si>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</si>
  <si>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</si>
  <si>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</si>
  <si>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</si>
  <si>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</si>
  <si>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</si>
  <si>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</si>
  <si>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</si>
  <si>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</si>
  <si>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</si>
  <si>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</si>
  <si>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</si>
  <si>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</si>
  <si>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</si>
  <si>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</si>
  <si>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</si>
  <si>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</si>
  <si>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</si>
  <si>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</si>
  <si>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</si>
  <si>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</si>
  <si>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</si>
  <si>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</si>
  <si>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</si>
  <si>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</si>
  <si>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</si>
  <si>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</si>
  <si>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</si>
  <si>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</si>
  <si>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</si>
  <si>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</si>
  <si>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</si>
  <si>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</si>
  <si>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</si>
  <si>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</si>
  <si>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</si>
  <si>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</si>
  <si>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</si>
  <si>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</si>
  <si>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</si>
  <si>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</si>
  <si>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</si>
  <si>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</si>
  <si>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</si>
  <si>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</si>
  <si>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</si>
  <si>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</si>
  <si>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</si>
  <si>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</si>
  <si>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</si>
  <si>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</si>
  <si>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</si>
  <si>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</si>
  <si>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</si>
  <si>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</si>
  <si>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</si>
  <si>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</si>
  <si>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</si>
  <si>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</si>
  <si>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</si>
  <si>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</si>
  <si>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</si>
  <si>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</si>
  <si>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</si>
  <si>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</si>
  <si>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</si>
  <si>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</si>
  <si>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</si>
  <si>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</si>
  <si>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</si>
  <si>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</si>
  <si>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</si>
  <si>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</si>
  <si>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</si>
  <si>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</si>
  <si>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</si>
  <si>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</si>
  <si>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</si>
  <si>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</si>
  <si>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</si>
  <si>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</si>
  <si>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</si>
  <si>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</si>
  <si>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</si>
  <si>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</si>
  <si>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</si>
  <si>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</si>
  <si>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</si>
  <si>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</si>
  <si>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</si>
  <si>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</si>
  <si>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</si>
  <si>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</si>
  <si>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</si>
  <si>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</si>
  <si>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</si>
  <si>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</si>
  <si>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</si>
  <si>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</si>
  <si>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</si>
  <si>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</si>
  <si>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</si>
  <si>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</si>
  <si>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</si>
  <si>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</si>
  <si>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</si>
  <si>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</si>
  <si>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</si>
  <si>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</si>
  <si>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</si>
  <si>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</si>
  <si>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</si>
  <si>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</si>
  <si>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</si>
  <si>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</si>
  <si>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</si>
  <si>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</si>
  <si>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</si>
  <si>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</si>
  <si>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</si>
  <si>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</si>
  <si>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</si>
  <si>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</si>
  <si>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</si>
  <si>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</si>
  <si>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</si>
  <si>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</si>
  <si>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</si>
  <si>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</si>
  <si>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</si>
  <si>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</si>
  <si>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</si>
  <si>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</si>
  <si>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</si>
  <si>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</si>
  <si>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</si>
  <si>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</si>
  <si>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</si>
  <si>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</si>
  <si>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</si>
  <si>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</si>
  <si>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</si>
  <si>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</si>
  <si>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</si>
  <si>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</si>
  <si>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</si>
  <si>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</si>
  <si>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</si>
  <si>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</si>
  <si>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</si>
  <si>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</si>
  <si>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</si>
  <si>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</si>
  <si>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</si>
  <si>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</si>
  <si>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</si>
  <si>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</si>
  <si>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</si>
  <si>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</si>
  <si>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</si>
  <si>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</si>
  <si>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</si>
  <si>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</si>
  <si>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</si>
  <si>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</si>
  <si>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</si>
  <si>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</si>
  <si>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</si>
  <si>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</si>
  <si>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</si>
  <si>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</si>
  <si>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</si>
  <si>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</si>
  <si>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</si>
  <si>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</si>
  <si>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</si>
  <si>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</si>
  <si>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</si>
  <si>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</si>
  <si>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</si>
  <si>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</si>
  <si>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</si>
  <si>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</si>
  <si>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</si>
  <si>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</si>
  <si>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</si>
  <si>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</si>
  <si>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</si>
  <si>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</si>
  <si>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</si>
  <si>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</si>
  <si>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</si>
  <si>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</si>
  <si>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</si>
  <si>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</si>
  <si>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</si>
  <si>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</si>
  <si>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</si>
  <si>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</si>
  <si>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</si>
  <si>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</si>
  <si>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</si>
  <si>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</si>
  <si>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</si>
  <si>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</si>
  <si>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</si>
  <si>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</si>
  <si>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</si>
  <si>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</si>
  <si>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</si>
  <si>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</si>
  <si>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</si>
  <si>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</si>
  <si>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</si>
  <si>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</si>
  <si>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</si>
  <si>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</si>
  <si>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</si>
  <si>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</si>
  <si>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</si>
  <si>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</si>
  <si>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</si>
  <si>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</si>
  <si>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</si>
  <si>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</si>
  <si>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</si>
  <si>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</si>
  <si>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</si>
  <si>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</si>
  <si>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</si>
  <si>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</si>
  <si>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</si>
  <si>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</si>
  <si>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</si>
  <si>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</si>
  <si>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</si>
  <si>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</si>
  <si>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</si>
  <si>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</si>
  <si>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</si>
  <si>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</si>
  <si>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</si>
  <si>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</si>
  <si>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</si>
  <si>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</si>
  <si>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</si>
  <si>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</si>
  <si>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</si>
  <si>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</si>
  <si>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</si>
  <si>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</si>
  <si>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</si>
  <si>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</si>
  <si>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</si>
  <si>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</si>
  <si>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</si>
  <si>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</si>
  <si>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</si>
  <si>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</si>
  <si>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</si>
  <si>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</si>
  <si>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</si>
  <si>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</si>
  <si>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</si>
  <si>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</si>
  <si>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</si>
  <si>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</si>
  <si>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</si>
  <si>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</si>
  <si>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</si>
  <si>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</si>
  <si>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</si>
  <si>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</si>
  <si>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</si>
  <si>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</si>
  <si>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</si>
  <si>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</si>
  <si>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</si>
  <si>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</si>
  <si>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</si>
  <si>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</si>
  <si>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</si>
  <si>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</si>
  <si>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</si>
  <si>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</si>
  <si>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</si>
  <si>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</si>
  <si>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</si>
  <si>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</si>
  <si>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</si>
  <si>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</si>
  <si>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</si>
  <si>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</si>
  <si>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</si>
  <si>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</si>
  <si>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</si>
  <si>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</si>
  <si>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</si>
  <si>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</si>
  <si>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</si>
  <si>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</si>
  <si>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</si>
  <si>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</si>
  <si>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</si>
  <si>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</si>
  <si>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</si>
  <si>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</si>
  <si>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</si>
  <si>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</si>
  <si>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</si>
  <si>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</si>
  <si>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</si>
  <si>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</si>
  <si>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</si>
  <si>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</si>
  <si>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</si>
  <si>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</si>
  <si>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</si>
  <si>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</si>
  <si>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</si>
  <si>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</si>
  <si>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</si>
  <si>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</si>
  <si>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</si>
  <si>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</si>
  <si>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</si>
  <si>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</si>
  <si>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</si>
  <si>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</si>
  <si>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</si>
  <si>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</si>
  <si>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</si>
  <si>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</si>
  <si>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</si>
  <si>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</si>
  <si>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</si>
  <si>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</si>
  <si>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</si>
  <si>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</si>
  <si>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</si>
  <si>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</si>
  <si>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</si>
  <si>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</si>
  <si>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</si>
  <si>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</si>
  <si>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</si>
  <si>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</si>
  <si>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</si>
  <si>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</si>
  <si>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</si>
  <si>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</si>
  <si>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</si>
  <si>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</si>
  <si>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</si>
  <si>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</si>
  <si>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</si>
  <si>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</si>
  <si>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</si>
  <si>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</si>
  <si>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</si>
  <si>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</si>
  <si>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</si>
  <si>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</si>
  <si>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</si>
  <si>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</si>
  <si>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</si>
  <si>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</si>
  <si>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</si>
  <si>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</si>
  <si>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</si>
  <si>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</si>
  <si>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</si>
  <si>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</si>
  <si>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</si>
  <si>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</si>
  <si>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</si>
  <si>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</si>
  <si>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</si>
  <si>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</si>
  <si>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</si>
  <si>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</si>
  <si>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</si>
  <si>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</si>
  <si>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</si>
  <si>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</si>
  <si>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</si>
  <si>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</si>
  <si>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</si>
  <si>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</si>
  <si>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</si>
  <si>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</si>
  <si>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</si>
  <si>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</si>
  <si>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</si>
  <si>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</si>
  <si>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</si>
  <si>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</si>
  <si>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</si>
  <si>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</si>
  <si>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</si>
  <si>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</si>
  <si>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</si>
  <si>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</si>
  <si>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</si>
  <si>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</si>
  <si>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</si>
  <si>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</si>
  <si>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</si>
  <si>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</si>
  <si>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</si>
  <si>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</si>
  <si>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</si>
  <si>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</si>
  <si>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</si>
  <si>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</si>
  <si>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</si>
  <si>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</si>
  <si>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</si>
  <si>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</si>
  <si>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</si>
  <si>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</si>
  <si>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</si>
  <si>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</si>
  <si>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</si>
  <si>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</si>
  <si>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</si>
  <si>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</si>
  <si>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</si>
  <si>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</si>
  <si>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</si>
  <si>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</si>
  <si>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</si>
  <si>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</si>
  <si>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</si>
  <si>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</si>
  <si>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</si>
  <si>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</si>
  <si>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</si>
  <si>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</si>
  <si>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</si>
  <si>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</si>
  <si>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</si>
  <si>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</si>
  <si>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</si>
  <si>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</si>
  <si>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</si>
  <si>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</si>
  <si>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</si>
  <si>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</si>
  <si>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</si>
  <si>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</si>
  <si>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</si>
  <si>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</si>
  <si>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</si>
  <si>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</si>
  <si>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</si>
  <si>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</si>
  <si>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</si>
  <si>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</si>
  <si>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</si>
  <si>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</si>
  <si>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</si>
  <si>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</si>
  <si>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</si>
  <si>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</si>
  <si>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</si>
  <si>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</si>
  <si>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</si>
  <si>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</si>
  <si>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</si>
  <si>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</si>
  <si>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</si>
  <si>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</si>
  <si>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</si>
  <si>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</si>
  <si>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</si>
  <si>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</si>
  <si>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</si>
  <si>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</si>
  <si>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</si>
  <si>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</si>
  <si>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</si>
  <si>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</si>
  <si>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</si>
  <si>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</si>
  <si>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</si>
  <si>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</si>
  <si>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</si>
  <si>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</si>
  <si>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</si>
  <si>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</si>
  <si>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</si>
  <si>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</si>
  <si>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</si>
  <si>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</si>
  <si>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</si>
  <si>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</si>
  <si>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</si>
  <si>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</si>
  <si>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</si>
  <si>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</si>
  <si>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</si>
  <si>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</si>
  <si>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</si>
  <si>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</si>
  <si>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</si>
  <si>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</si>
  <si>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</si>
  <si>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</si>
  <si>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</si>
  <si>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</si>
  <si>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</si>
  <si>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</si>
  <si>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</si>
  <si>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</si>
  <si>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</si>
  <si>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</si>
  <si>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</si>
  <si>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</si>
  <si>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</si>
  <si>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</si>
  <si>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</si>
  <si>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</si>
  <si>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</si>
  <si>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</si>
  <si>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</si>
  <si>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</si>
  <si>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</si>
  <si>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</si>
  <si>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</si>
  <si>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</si>
  <si>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</si>
  <si>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</si>
  <si>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</si>
  <si>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</si>
  <si>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</si>
  <si>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</si>
  <si>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</si>
  <si>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</si>
  <si>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</si>
  <si>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</si>
  <si>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</si>
  <si>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</si>
  <si>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</si>
  <si>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</si>
  <si>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</si>
  <si>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</si>
  <si>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</si>
  <si>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</si>
  <si>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</si>
  <si>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</si>
  <si>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</si>
  <si>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</si>
  <si>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</si>
  <si>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</si>
  <si>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</si>
  <si>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</si>
  <si>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</si>
  <si>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</si>
  <si>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</si>
  <si>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</si>
  <si>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</si>
  <si>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</si>
  <si>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</si>
  <si>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</si>
  <si>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</si>
  <si>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</si>
  <si>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</si>
  <si>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</si>
  <si>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</si>
  <si>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</si>
  <si>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</si>
  <si>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</si>
  <si>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</si>
  <si>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</si>
  <si>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</si>
  <si>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</si>
  <si>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</si>
  <si>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</si>
  <si>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</si>
  <si>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</si>
  <si>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</si>
  <si>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</si>
  <si>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</si>
  <si>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</si>
  <si>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</si>
  <si>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</si>
  <si>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</si>
  <si>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</si>
  <si>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</si>
  <si>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</si>
  <si>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</si>
  <si>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</si>
  <si>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</si>
  <si>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</si>
  <si>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</si>
  <si>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</si>
  <si>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</si>
  <si>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</si>
  <si>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</si>
  <si>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</si>
  <si>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</si>
  <si>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</si>
  <si>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</si>
  <si>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</si>
  <si>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</si>
  <si>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</si>
  <si>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</si>
  <si>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</si>
  <si>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</si>
  <si>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</si>
  <si>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</si>
  <si>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</si>
  <si>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</si>
  <si>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</si>
  <si>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</si>
  <si>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</si>
  <si>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</si>
  <si>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</si>
  <si>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</si>
  <si>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</si>
  <si>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</si>
  <si>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</si>
  <si>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</si>
  <si>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</si>
  <si>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</si>
  <si>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</si>
  <si>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</si>
  <si>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</si>
  <si>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</si>
  <si>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</si>
  <si>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</si>
  <si>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</si>
  <si>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</si>
  <si>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</si>
  <si>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</si>
  <si>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</si>
  <si>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</si>
  <si>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</si>
  <si>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</si>
  <si>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</si>
  <si>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</si>
  <si>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</si>
  <si>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</si>
  <si>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</si>
  <si>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</si>
  <si>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</si>
  <si>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</si>
  <si>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</si>
  <si>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</si>
  <si>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</si>
  <si>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</si>
  <si>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</si>
  <si>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</si>
  <si>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</si>
  <si>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</si>
  <si>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</si>
  <si>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</si>
  <si>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</si>
  <si>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</si>
  <si>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</si>
  <si>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</si>
  <si>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</si>
  <si>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</si>
  <si>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</si>
  <si>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</si>
  <si>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</si>
  <si>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</si>
  <si>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</si>
  <si>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</si>
  <si>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</si>
  <si>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</si>
  <si>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</si>
  <si>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</si>
  <si>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</si>
  <si>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</si>
  <si>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</si>
  <si>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</si>
  <si>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</si>
  <si>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</si>
  <si>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</si>
  <si>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</si>
  <si>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</si>
  <si>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</si>
  <si>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</si>
  <si>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</si>
  <si>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</si>
  <si>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</si>
  <si>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</si>
  <si>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</si>
  <si>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</si>
  <si>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</si>
  <si>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</si>
  <si>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</si>
  <si>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</si>
  <si>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</si>
  <si>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</si>
  <si>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</si>
  <si>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</si>
  <si>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</si>
  <si>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</si>
  <si>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</si>
  <si>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</si>
  <si>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</si>
  <si>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</si>
  <si>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</si>
  <si>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</si>
  <si>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</si>
  <si>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</si>
  <si>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</si>
  <si>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</si>
  <si>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</si>
  <si>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</si>
  <si>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</si>
  <si>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</si>
  <si>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</si>
  <si>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</si>
  <si>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</si>
  <si>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</si>
  <si>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</si>
  <si>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</si>
  <si>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</si>
  <si>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</si>
  <si>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</si>
  <si>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</si>
  <si>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</si>
  <si>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</si>
  <si>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</si>
  <si>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</si>
  <si>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</si>
  <si>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</si>
  <si>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</si>
  <si>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</si>
  <si>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</si>
  <si>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</si>
  <si>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</si>
  <si>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</si>
  <si>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</si>
  <si>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</si>
  <si>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</si>
  <si>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</si>
  <si>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</si>
  <si>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</si>
  <si>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</si>
  <si>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</si>
  <si>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</si>
  <si>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</si>
  <si>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</si>
  <si>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</si>
  <si>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</si>
  <si>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</si>
  <si>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</si>
  <si>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</si>
  <si>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</si>
  <si>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</si>
  <si>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</si>
  <si>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</si>
  <si>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</si>
  <si>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</si>
  <si>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</si>
  <si>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</si>
  <si>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</si>
  <si>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</si>
  <si>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</si>
  <si>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</si>
  <si>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</si>
  <si>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</si>
  <si>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</si>
  <si>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</si>
  <si>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</si>
  <si>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</si>
  <si>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</si>
  <si>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</si>
  <si>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</si>
  <si>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</si>
  <si>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</si>
  <si>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</si>
  <si>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</si>
  <si>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</si>
  <si>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</si>
  <si>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</si>
  <si>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</si>
  <si>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</si>
  <si>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</si>
  <si>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</si>
  <si>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</si>
  <si>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</si>
  <si>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</si>
  <si>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</si>
  <si>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</si>
  <si>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</si>
  <si>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</si>
  <si>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</si>
  <si>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</si>
  <si>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</si>
  <si>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</si>
  <si>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</si>
  <si>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</si>
  <si>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</si>
  <si>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</si>
  <si>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</si>
  <si>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</si>
  <si>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</si>
  <si>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</si>
  <si>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</si>
  <si>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</si>
  <si>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</si>
  <si>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</si>
  <si>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</si>
  <si>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</si>
  <si>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</si>
  <si>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</si>
  <si>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</si>
  <si>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</si>
  <si>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</si>
  <si>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</si>
  <si>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</si>
  <si>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</si>
  <si>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</si>
  <si>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</si>
  <si>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</si>
  <si>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</si>
  <si>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</si>
  <si>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</si>
  <si>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</si>
  <si>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</si>
  <si>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</si>
  <si>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</si>
  <si>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</si>
  <si>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</si>
  <si>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</si>
  <si>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</si>
  <si>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</si>
  <si>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</si>
  <si>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</si>
  <si>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</si>
  <si>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</si>
  <si>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</si>
  <si>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</si>
  <si>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</si>
  <si>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</si>
  <si>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</si>
  <si>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</si>
  <si>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</si>
  <si>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</si>
  <si>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</si>
  <si>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</si>
  <si>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</si>
  <si>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</si>
  <si>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</si>
  <si>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</si>
  <si>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</si>
  <si>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</si>
  <si>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</si>
  <si>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</si>
  <si>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</si>
  <si>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</si>
  <si>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</si>
  <si>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</si>
  <si>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</si>
  <si>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</si>
  <si>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</si>
  <si>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</si>
  <si>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</si>
  <si>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</si>
  <si>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</si>
  <si>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</si>
  <si>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</si>
  <si>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</si>
  <si>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</si>
  <si>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</si>
  <si>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</si>
  <si>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</si>
  <si>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</si>
  <si>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</si>
  <si>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</si>
  <si>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</si>
  <si>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</si>
  <si>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</si>
  <si>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</si>
  <si>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</si>
  <si>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</si>
  <si>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</si>
  <si>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</si>
  <si>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</si>
  <si>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</si>
  <si>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</si>
  <si>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</si>
  <si>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</si>
  <si>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</si>
  <si>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</si>
  <si>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</si>
  <si>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</si>
  <si>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</si>
  <si>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</si>
  <si>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</si>
  <si>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</si>
  <si>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</si>
  <si>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</si>
  <si>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</si>
  <si>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</si>
  <si>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</si>
  <si>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</si>
  <si>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</si>
  <si>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</si>
  <si>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</si>
  <si>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</si>
  <si>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</si>
  <si>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</si>
  <si>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</si>
  <si>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</si>
  <si>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</si>
  <si>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</si>
  <si>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</si>
  <si>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</si>
  <si>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</si>
  <si>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</si>
  <si>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</si>
  <si>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</si>
  <si>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</si>
  <si>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</si>
  <si>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</si>
  <si>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</si>
  <si>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</si>
  <si>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</si>
  <si>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</si>
  <si>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</si>
  <si>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</si>
  <si>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</si>
  <si>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</si>
  <si>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</si>
  <si>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</si>
  <si>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</si>
  <si>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</si>
  <si>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</si>
  <si>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</si>
  <si>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</si>
  <si>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</si>
  <si>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</si>
  <si>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</si>
  <si>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</si>
  <si>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</si>
  <si>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</si>
  <si>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</si>
  <si>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</si>
  <si>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</si>
  <si>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</si>
  <si>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</si>
  <si>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</si>
  <si>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</si>
  <si>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</si>
  <si>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</si>
  <si>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</si>
  <si>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</si>
  <si>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</si>
  <si>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</si>
  <si>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</si>
  <si>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</si>
  <si>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</si>
  <si>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</si>
  <si>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</si>
  <si>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</si>
  <si>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</si>
  <si>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</si>
  <si>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</si>
  <si>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</si>
  <si>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</si>
  <si>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</si>
  <si>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</si>
  <si>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</si>
  <si>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</si>
  <si>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</si>
  <si>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</si>
  <si>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</si>
  <si>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</si>
  <si>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</si>
  <si>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</si>
  <si>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</si>
  <si>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</si>
  <si>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</si>
  <si>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</si>
  <si>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</si>
  <si>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</si>
  <si>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</si>
  <si>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</si>
  <si>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</si>
  <si>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</si>
  <si>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</si>
  <si>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</si>
  <si>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</si>
  <si>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</si>
  <si>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</si>
  <si>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</si>
  <si>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</si>
  <si>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</si>
  <si>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</si>
  <si>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</si>
  <si>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</si>
  <si>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</si>
  <si>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</si>
  <si>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</si>
  <si>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</si>
  <si>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</si>
  <si>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</si>
  <si>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</si>
  <si>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</si>
  <si>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</si>
  <si>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</si>
  <si>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</si>
  <si>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</si>
  <si>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</si>
  <si>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</si>
  <si>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</si>
  <si>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</si>
  <si>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</si>
  <si>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</si>
  <si>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</si>
  <si>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</si>
  <si>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</si>
  <si>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</si>
  <si>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</si>
  <si>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</si>
  <si>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</si>
  <si>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</si>
  <si>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</si>
  <si>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</si>
  <si>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</si>
  <si>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</si>
  <si>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</si>
  <si>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</si>
  <si>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</si>
  <si>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</si>
  <si>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</si>
  <si>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</si>
  <si>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</si>
  <si>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</si>
  <si>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</si>
  <si>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</si>
  <si>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</si>
  <si>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</si>
  <si>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</si>
  <si>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</si>
  <si>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</si>
  <si>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</si>
  <si>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</si>
  <si>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</si>
  <si>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</si>
  <si>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</si>
  <si>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</si>
  <si>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</si>
  <si>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</si>
  <si>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</si>
  <si>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</si>
  <si>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</si>
  <si>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</si>
  <si>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</si>
  <si>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</si>
  <si>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</si>
  <si>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</si>
  <si>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</si>
  <si>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</si>
  <si>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</si>
  <si>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</si>
  <si>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</si>
  <si>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</si>
  <si>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</si>
  <si>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</si>
  <si>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</si>
  <si>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</si>
  <si>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</si>
  <si>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</si>
  <si>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</si>
  <si>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</si>
  <si>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</si>
  <si>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</si>
  <si>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</si>
  <si>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</si>
  <si>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</si>
  <si>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</si>
  <si>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</si>
  <si>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</si>
  <si>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</si>
  <si>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</si>
  <si>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</si>
  <si>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</si>
  <si>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</si>
  <si>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</si>
  <si>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</si>
  <si>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</si>
  <si>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</si>
  <si>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</si>
  <si>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</si>
  <si>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</si>
  <si>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</si>
  <si>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</si>
  <si>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</si>
  <si>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</si>
  <si>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</si>
  <si>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</si>
  <si>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</si>
  <si>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</si>
  <si>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</si>
  <si>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</si>
  <si>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</si>
  <si>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</si>
  <si>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</si>
  <si>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</si>
  <si>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</si>
  <si>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</si>
  <si>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</si>
  <si>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</si>
  <si>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</si>
  <si>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</si>
  <si>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</si>
  <si>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</si>
  <si>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</si>
  <si>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</si>
  <si>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</si>
  <si>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</si>
  <si>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</si>
  <si>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</si>
  <si>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</si>
  <si>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</si>
  <si>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</si>
  <si>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</si>
  <si>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</si>
  <si>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</si>
  <si>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</si>
  <si>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</si>
  <si>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</si>
  <si>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</si>
  <si>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</si>
  <si>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</si>
  <si>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</si>
  <si>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</si>
  <si>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</si>
  <si>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</si>
  <si>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</si>
  <si>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</si>
  <si>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</si>
  <si>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</si>
  <si>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</si>
  <si>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</si>
  <si>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</si>
  <si>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</si>
  <si>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</si>
  <si>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</si>
  <si>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</si>
  <si>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</si>
  <si>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</si>
  <si>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</si>
  <si>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</si>
  <si>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</si>
  <si>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</si>
  <si>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</si>
  <si>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</si>
  <si>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</si>
  <si>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</si>
  <si>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</si>
  <si>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</si>
  <si>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</si>
  <si>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</si>
  <si>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</si>
  <si>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</si>
  <si>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</si>
  <si>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</si>
  <si>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</si>
  <si>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</si>
  <si>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</si>
  <si>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</si>
  <si>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</si>
  <si>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</si>
  <si>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</si>
  <si>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</si>
  <si>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</si>
  <si>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</si>
  <si>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</si>
  <si>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</si>
  <si>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</si>
  <si>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</si>
  <si>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</si>
  <si>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</si>
  <si>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</si>
  <si>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</si>
  <si>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</si>
  <si>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</si>
  <si>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</si>
  <si>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</si>
  <si>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</si>
  <si>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</si>
  <si>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</si>
  <si>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</si>
  <si>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</si>
  <si>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</si>
  <si>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</si>
  <si>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</si>
  <si>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</si>
  <si>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</si>
  <si>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</si>
  <si>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</si>
  <si>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</si>
  <si>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</si>
  <si>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</si>
  <si>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</si>
  <si>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</si>
  <si>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</si>
  <si>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</si>
  <si>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</si>
  <si>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</si>
  <si>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</si>
  <si>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</si>
  <si>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</si>
  <si>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</si>
  <si>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</si>
  <si>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</si>
  <si>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</si>
  <si>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</si>
  <si>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</si>
  <si>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</si>
  <si>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</si>
  <si>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</si>
  <si>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</si>
  <si>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</si>
  <si>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</si>
  <si>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</si>
  <si>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</si>
  <si>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</si>
  <si>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</si>
  <si>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</si>
  <si>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</si>
  <si>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</si>
  <si>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</si>
  <si>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</si>
  <si>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</si>
  <si>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</si>
  <si>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</si>
  <si>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</si>
  <si>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</si>
  <si>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</si>
  <si>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</si>
  <si>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</si>
  <si>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</si>
  <si>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</si>
  <si>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</si>
  <si>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</si>
  <si>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</si>
  <si>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</si>
  <si>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</si>
  <si>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</si>
  <si>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</si>
  <si>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</si>
  <si>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</si>
  <si>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</si>
  <si>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</si>
  <si>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</si>
  <si>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</si>
  <si>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</si>
  <si>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</si>
  <si>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</si>
  <si>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</si>
  <si>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</si>
  <si>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</si>
  <si>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</si>
  <si>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</si>
  <si>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</si>
  <si>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</si>
  <si>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</si>
  <si>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</si>
  <si>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</si>
  <si>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</si>
  <si>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</si>
  <si>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</si>
  <si>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</si>
  <si>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</si>
  <si>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</si>
  <si>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</si>
  <si>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</si>
  <si>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</si>
  <si>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</si>
  <si>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</si>
  <si>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</si>
  <si>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</si>
  <si>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</si>
  <si>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</si>
  <si>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</si>
  <si>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</si>
  <si>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</si>
  <si>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</si>
  <si>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</si>
  <si>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</si>
  <si>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</si>
  <si>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</si>
  <si>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</si>
  <si>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</si>
  <si>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</si>
  <si>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</si>
  <si>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</si>
  <si>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</si>
  <si>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</si>
  <si>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</si>
  <si>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</si>
  <si>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</si>
  <si>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</si>
  <si>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</si>
  <si>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</si>
  <si>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</si>
  <si>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</si>
  <si>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</si>
  <si>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</si>
  <si>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</si>
  <si>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</si>
  <si>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</si>
  <si>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</si>
  <si>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</si>
  <si>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</si>
  <si>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</si>
  <si>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</si>
  <si>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</si>
  <si>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</si>
  <si>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</si>
  <si>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</si>
  <si>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</si>
  <si>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</si>
  <si>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</si>
  <si>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</si>
  <si>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</si>
  <si>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</si>
  <si>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</si>
  <si>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</si>
  <si>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</si>
  <si>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</si>
  <si>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</si>
  <si>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</si>
  <si>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</si>
  <si>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</si>
  <si>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</si>
  <si>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</si>
  <si>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</si>
  <si>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</si>
  <si>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</si>
  <si>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</si>
  <si>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</si>
  <si>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</si>
  <si>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</si>
  <si>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</si>
  <si>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</si>
  <si>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</si>
  <si>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</si>
  <si>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</si>
  <si>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</si>
  <si>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</si>
  <si>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</si>
  <si>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</si>
  <si>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</si>
  <si>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</si>
  <si>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</si>
  <si>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</si>
  <si>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</si>
  <si>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</si>
  <si>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</si>
  <si>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</si>
  <si>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</si>
  <si>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</si>
  <si>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</si>
  <si>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</si>
  <si>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</si>
  <si>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</si>
  <si>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</si>
  <si>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</si>
  <si>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</si>
  <si>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</si>
  <si>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</si>
  <si>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</si>
  <si>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</si>
  <si>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</si>
  <si>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</si>
  <si>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</si>
  <si>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</si>
  <si>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</si>
  <si>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</si>
  <si>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</si>
  <si>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</si>
  <si>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</si>
  <si>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</si>
  <si>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</si>
  <si>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</si>
  <si>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</si>
  <si>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</si>
  <si>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</si>
  <si>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</si>
  <si>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</si>
  <si>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</si>
  <si>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</si>
  <si>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</si>
  <si>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</si>
  <si>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</si>
  <si>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</si>
  <si>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</si>
  <si>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</si>
  <si>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</si>
  <si>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</si>
  <si>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</si>
  <si>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</si>
  <si>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</si>
  <si>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</si>
  <si>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</si>
  <si>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</si>
  <si>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</si>
  <si>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</si>
  <si>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</si>
  <si>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</si>
  <si>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</si>
  <si>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</si>
  <si>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</si>
  <si>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</si>
  <si>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</si>
  <si>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</si>
  <si>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</si>
  <si>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</si>
  <si>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</si>
  <si>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</si>
  <si>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</si>
  <si>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</si>
  <si>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</si>
  <si>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</si>
  <si>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</si>
  <si>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</si>
  <si>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</si>
  <si>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</si>
  <si>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</si>
  <si>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</si>
  <si>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</si>
  <si>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</si>
  <si>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</si>
  <si>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</si>
  <si>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</si>
  <si>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</si>
  <si>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</si>
  <si>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</si>
  <si>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</si>
  <si>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</si>
  <si>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</si>
  <si>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</si>
  <si>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</si>
  <si>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</si>
  <si>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</si>
  <si>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</si>
  <si>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</si>
  <si>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</si>
  <si>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</si>
  <si>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</si>
  <si>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</si>
  <si>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</si>
  <si>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</si>
  <si>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</si>
  <si>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</si>
  <si>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</si>
  <si>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</si>
  <si>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</si>
  <si>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</si>
  <si>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</si>
  <si>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</si>
  <si>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</si>
  <si>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</si>
  <si>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</si>
  <si>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</si>
  <si>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</si>
  <si>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</si>
  <si>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</si>
  <si>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</si>
  <si>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</si>
  <si>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</si>
  <si>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</si>
  <si>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</si>
  <si>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</si>
  <si>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</si>
  <si>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</si>
  <si>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</si>
  <si>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</si>
  <si>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</si>
  <si>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</si>
  <si>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</si>
  <si>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</si>
  <si>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</si>
  <si>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</si>
  <si>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</si>
  <si>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</si>
  <si>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</si>
  <si>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</si>
  <si>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</si>
  <si>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</si>
  <si>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</si>
  <si>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</si>
  <si>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</si>
  <si>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</si>
  <si>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</si>
  <si>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</si>
  <si>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</si>
  <si>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</si>
  <si>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</si>
  <si>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</si>
  <si>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</si>
  <si>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</si>
  <si>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</si>
  <si>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</si>
  <si>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</si>
  <si>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</si>
  <si>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</si>
  <si>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</si>
  <si>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</si>
  <si>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</si>
  <si>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</si>
  <si>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</si>
  <si>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</si>
  <si>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</si>
  <si>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</si>
  <si>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</si>
  <si>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</si>
  <si>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</si>
  <si>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</si>
  <si>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</si>
  <si>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</si>
  <si>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</si>
  <si>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</si>
  <si>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</si>
  <si>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</si>
  <si>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</si>
  <si>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</si>
  <si>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</si>
  <si>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</si>
  <si>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</si>
  <si>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</si>
  <si>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</si>
  <si>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</si>
  <si>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</si>
  <si>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</si>
  <si>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</si>
  <si>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</si>
  <si>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</si>
  <si>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</si>
  <si>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</si>
  <si>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</si>
  <si>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</si>
  <si>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</si>
  <si>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</si>
  <si>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</si>
  <si>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</si>
  <si>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</si>
  <si>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</si>
  <si>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</si>
  <si>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</si>
  <si>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</si>
  <si>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</si>
  <si>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</si>
  <si>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</si>
  <si>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</si>
  <si>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</si>
  <si>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</si>
  <si>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</si>
  <si>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</si>
  <si>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</si>
  <si>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</si>
  <si>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</si>
  <si>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</si>
  <si>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</si>
  <si>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</si>
  <si>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</si>
  <si>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</si>
  <si>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</si>
  <si>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</si>
  <si>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</si>
  <si>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</si>
  <si>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</si>
  <si>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</si>
  <si>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</si>
  <si>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</si>
  <si>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</si>
  <si>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</si>
  <si>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</si>
  <si>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</si>
  <si>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</si>
  <si>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</si>
  <si>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</si>
  <si>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</si>
  <si>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</si>
  <si>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</si>
  <si>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</si>
  <si>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</si>
  <si>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</si>
  <si>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</si>
  <si>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</si>
  <si>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</si>
  <si>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</si>
  <si>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</si>
  <si>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</si>
  <si>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</si>
  <si>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</si>
  <si>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</si>
  <si>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</si>
  <si>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</si>
  <si>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</si>
  <si>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</si>
  <si>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</si>
  <si>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</si>
  <si>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</si>
  <si>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</si>
  <si>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</si>
  <si>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</si>
  <si>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</si>
  <si>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</si>
  <si>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</si>
  <si>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</si>
  <si>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</si>
  <si>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</si>
  <si>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</si>
  <si>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</si>
  <si>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</si>
  <si>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</si>
  <si>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</si>
  <si>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</si>
  <si>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</si>
  <si>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</si>
  <si>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</si>
  <si>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</si>
  <si>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</si>
  <si>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</si>
  <si>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</si>
  <si>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</si>
  <si>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</si>
  <si>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</si>
  <si>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</si>
  <si>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</si>
  <si>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</si>
  <si>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</si>
  <si>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</si>
  <si>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</si>
  <si>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</si>
  <si>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</si>
  <si>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</si>
  <si>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</si>
  <si>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</si>
  <si>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</si>
  <si>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</si>
  <si>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</si>
  <si>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</si>
  <si>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</si>
  <si>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</si>
  <si>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</si>
  <si>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</si>
  <si>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</si>
  <si>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</si>
  <si>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</si>
  <si>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</si>
  <si>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</si>
  <si>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</si>
  <si>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</si>
  <si>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</si>
  <si>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</si>
  <si>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</si>
  <si>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</si>
  <si>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</si>
  <si>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</si>
  <si>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</si>
  <si>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</si>
  <si>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</si>
  <si>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</si>
  <si>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</si>
  <si>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</si>
  <si>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</si>
  <si>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</si>
  <si>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</si>
  <si>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</si>
  <si>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</si>
  <si>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</si>
  <si>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</si>
  <si>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</si>
  <si>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</si>
  <si>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</si>
  <si>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</si>
  <si>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</si>
  <si>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</si>
  <si>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</si>
  <si>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</si>
  <si>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</si>
  <si>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</si>
  <si>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</si>
  <si>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</si>
  <si>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</si>
  <si>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</si>
  <si>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</si>
  <si>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</si>
  <si>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</si>
  <si>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</si>
  <si>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</si>
  <si>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</si>
  <si>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</si>
  <si>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</si>
  <si>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</si>
  <si>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</si>
  <si>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</si>
  <si>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</si>
  <si>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</si>
  <si>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</si>
  <si>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</si>
  <si>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</si>
  <si>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</si>
  <si>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</si>
  <si>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</si>
  <si>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</si>
  <si>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</si>
  <si>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</si>
  <si>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</si>
  <si>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</si>
  <si>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</si>
  <si>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</si>
  <si>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</si>
  <si>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</si>
  <si>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</si>
  <si>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</si>
  <si>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</si>
  <si>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</si>
  <si>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</si>
  <si>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</si>
  <si>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</si>
  <si>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</si>
  <si>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</si>
  <si>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</si>
  <si>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</si>
  <si>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</si>
  <si>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</si>
  <si>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</si>
  <si>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</si>
  <si>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</si>
  <si>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</si>
  <si>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</si>
  <si>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</si>
  <si>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</si>
  <si>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</si>
  <si>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</si>
  <si>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</si>
  <si>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</si>
  <si>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</si>
  <si>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</si>
  <si>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</si>
  <si>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</si>
  <si>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</si>
  <si>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</si>
  <si>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</si>
  <si>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</si>
  <si>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</si>
  <si>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</si>
  <si>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</si>
  <si>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</si>
  <si>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</si>
  <si>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</si>
  <si>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</si>
  <si>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</si>
  <si>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</si>
  <si>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</si>
  <si>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</si>
  <si>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</si>
  <si>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</si>
  <si>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</si>
  <si>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</si>
  <si>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</si>
  <si>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</si>
  <si>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</si>
  <si>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</si>
  <si>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</si>
  <si>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</si>
  <si>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</si>
  <si>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</si>
  <si>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</si>
  <si>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</si>
  <si>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</si>
  <si>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</si>
  <si>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</si>
  <si>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</si>
  <si>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</si>
  <si>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</si>
  <si>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</si>
  <si>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</si>
  <si>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</si>
  <si>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</si>
  <si>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</si>
  <si>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</si>
  <si>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</si>
  <si>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</si>
  <si>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</si>
  <si>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</si>
  <si>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</si>
  <si>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</si>
  <si>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</si>
  <si>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</si>
  <si>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</si>
  <si>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</si>
  <si>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</si>
  <si>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</si>
  <si>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</si>
  <si>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</si>
  <si>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</si>
  <si>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</si>
  <si>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</si>
  <si>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</si>
  <si>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</si>
  <si>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</si>
  <si>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</si>
  <si>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</si>
  <si>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</si>
  <si>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</si>
  <si>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</si>
  <si>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</si>
  <si>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</si>
  <si>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</si>
  <si>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</si>
  <si>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</si>
  <si>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</si>
  <si>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</si>
  <si>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</si>
  <si>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</si>
  <si>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</si>
  <si>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</si>
  <si>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</si>
  <si>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</si>
  <si>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</si>
  <si>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</si>
  <si>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</si>
  <si>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</si>
  <si>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</si>
  <si>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</si>
  <si>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</si>
  <si>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</si>
  <si>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</si>
  <si>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</si>
  <si>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</si>
  <si>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</si>
  <si>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</si>
  <si>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</si>
  <si>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</si>
  <si>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</si>
  <si>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</si>
  <si>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</si>
  <si>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</si>
  <si>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</si>
  <si>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</si>
  <si>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</si>
  <si>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</si>
  <si>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</si>
  <si>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</si>
  <si>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</si>
  <si>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</si>
  <si>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</si>
  <si>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</si>
  <si>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</si>
  <si>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</si>
  <si>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</si>
  <si>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</si>
  <si>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</si>
  <si>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</si>
  <si>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</si>
  <si>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</si>
  <si>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</si>
  <si>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</si>
  <si>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</si>
  <si>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</si>
  <si>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</si>
  <si>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</si>
  <si>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</si>
  <si>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</si>
  <si>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</si>
  <si>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</si>
  <si>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</si>
  <si>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</si>
  <si>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</si>
  <si>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</si>
  <si>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</si>
  <si>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</si>
  <si>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</si>
  <si>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</si>
  <si>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</si>
  <si>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</si>
  <si>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</si>
  <si>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</si>
  <si>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</si>
  <si>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</si>
  <si>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</si>
  <si>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</si>
  <si>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</si>
  <si>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</si>
  <si>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</si>
  <si>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</si>
  <si>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</si>
  <si>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</si>
  <si>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</si>
  <si>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</si>
  <si>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</si>
  <si>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</si>
  <si>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</si>
  <si>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</si>
  <si>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</si>
  <si>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</si>
  <si>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</si>
  <si>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</si>
  <si>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</si>
  <si>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</si>
  <si>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</si>
  <si>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</si>
  <si>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</si>
  <si>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</si>
  <si>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</si>
  <si>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</si>
  <si>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</si>
  <si>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</si>
  <si>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</si>
  <si>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</si>
  <si>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</si>
  <si>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</si>
  <si>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</si>
  <si>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</si>
  <si>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</si>
  <si>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</si>
  <si>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</si>
  <si>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</si>
  <si>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</si>
  <si>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</si>
  <si>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</si>
  <si>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</si>
  <si>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</si>
  <si>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</si>
  <si>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</si>
  <si>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</si>
  <si>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</si>
  <si>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</si>
  <si>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</si>
  <si>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</si>
  <si>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</si>
  <si>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</si>
  <si>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</si>
  <si>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</si>
  <si>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</si>
  <si>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</si>
  <si>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</si>
  <si>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</si>
  <si>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</si>
  <si>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</si>
  <si>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</si>
  <si>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</si>
  <si>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</si>
  <si>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</si>
  <si>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</si>
  <si>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</si>
  <si>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</si>
  <si>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</si>
  <si>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</si>
  <si>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</si>
  <si>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</si>
  <si>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</si>
  <si>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</si>
  <si>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</si>
  <si>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</si>
  <si>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</si>
  <si>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</si>
  <si>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</si>
  <si>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</si>
  <si>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</si>
  <si>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</si>
  <si>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</si>
  <si>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</si>
  <si>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</si>
  <si>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</si>
  <si>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</si>
  <si>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</si>
  <si>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</si>
  <si>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</si>
  <si>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</si>
  <si>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</si>
  <si>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</si>
  <si>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</si>
  <si>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</si>
  <si>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</si>
  <si>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</si>
  <si>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</si>
  <si>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</si>
  <si>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</si>
  <si>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</si>
  <si>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</si>
  <si>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</si>
  <si>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</si>
  <si>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</si>
  <si>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</si>
  <si>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</si>
  <si>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</si>
  <si>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</si>
  <si>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</si>
  <si>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</si>
  <si>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</si>
  <si>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</si>
  <si>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</si>
  <si>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</si>
  <si>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</si>
  <si>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</si>
  <si>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</si>
  <si>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</si>
  <si>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</si>
  <si>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</si>
  <si>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</si>
  <si>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</si>
  <si>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</si>
  <si>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</si>
  <si>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</si>
  <si>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</si>
  <si>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</si>
  <si>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</si>
  <si>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</si>
  <si>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</si>
  <si>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</si>
  <si>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</si>
  <si>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</si>
  <si>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</si>
  <si>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</si>
  <si>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</si>
  <si>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</si>
  <si>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</si>
  <si>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</si>
  <si>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</si>
  <si>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</si>
  <si>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</si>
  <si>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</si>
  <si>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</si>
  <si>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</si>
  <si>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</si>
  <si>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</si>
  <si>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</si>
  <si>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</si>
  <si>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</si>
  <si>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</si>
  <si>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</si>
  <si>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</si>
  <si>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</si>
  <si>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</si>
  <si>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</si>
  <si>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</si>
  <si>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</si>
  <si>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</si>
  <si>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</si>
  <si>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</si>
  <si>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</si>
  <si>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</si>
  <si>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</si>
  <si>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</si>
  <si>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</si>
  <si>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</si>
  <si>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</si>
  <si>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</si>
  <si>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</si>
  <si>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</si>
  <si>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</si>
  <si>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</si>
  <si>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</si>
  <si>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</si>
  <si>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</si>
  <si>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</si>
  <si>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</si>
  <si>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</si>
  <si>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</si>
  <si>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</si>
  <si>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</si>
  <si>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</si>
  <si>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</si>
  <si>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</si>
  <si>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</si>
  <si>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</si>
  <si>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</si>
  <si>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</si>
  <si>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</si>
  <si>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</si>
  <si>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</si>
  <si>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</si>
  <si>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</si>
  <si>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</si>
  <si>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</si>
  <si>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</si>
  <si>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</si>
  <si>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</si>
  <si>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</si>
  <si>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</si>
  <si>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</si>
  <si>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</si>
  <si>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</si>
  <si>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</si>
  <si>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</si>
  <si>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</si>
  <si>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</si>
  <si>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</si>
  <si>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</si>
  <si>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</si>
  <si>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</si>
  <si>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</si>
  <si>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</si>
  <si>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</si>
  <si>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</si>
  <si>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</si>
  <si>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</si>
  <si>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</si>
  <si>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</si>
  <si>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</si>
  <si>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</si>
  <si>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</si>
  <si>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</si>
  <si>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</si>
  <si>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</si>
  <si>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</si>
  <si>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</si>
  <si>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</si>
  <si>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</si>
  <si>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</si>
  <si>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</si>
  <si>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</si>
  <si>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</si>
  <si>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</si>
  <si>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</si>
  <si>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</si>
  <si>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</si>
  <si>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</si>
  <si>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</si>
  <si>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</si>
  <si>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</si>
  <si>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</si>
  <si>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</si>
  <si>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</si>
  <si>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</si>
  <si>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</si>
  <si>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</si>
  <si>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</si>
  <si>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</si>
  <si>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</si>
  <si>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</si>
  <si>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</si>
  <si>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</si>
  <si>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</si>
  <si>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</si>
  <si>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</si>
  <si>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</si>
  <si>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</si>
  <si>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</si>
  <si>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</si>
  <si>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</si>
  <si>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</si>
  <si>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</si>
  <si>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</si>
  <si>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</si>
  <si>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</si>
  <si>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</si>
  <si>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</si>
  <si>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</si>
  <si>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</si>
  <si>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</si>
  <si>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</si>
  <si>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</si>
  <si>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</si>
  <si>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</si>
  <si>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</si>
  <si>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</si>
  <si>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</si>
  <si>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</si>
  <si>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</si>
  <si>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</si>
  <si>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</si>
  <si>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</si>
  <si>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</si>
  <si>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</si>
  <si>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</si>
  <si>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</si>
  <si>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</si>
  <si>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</si>
  <si>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</si>
  <si>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</si>
  <si>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</si>
  <si>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</si>
  <si>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</si>
  <si>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</si>
  <si>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</si>
  <si>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</si>
  <si>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</si>
  <si>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</si>
  <si>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</si>
  <si>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</si>
  <si>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</si>
  <si>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</si>
  <si>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</si>
  <si>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</si>
  <si>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</si>
  <si>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</si>
  <si>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</si>
  <si>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</si>
  <si>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</si>
  <si>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</si>
  <si>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</si>
  <si>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</si>
  <si>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</si>
  <si>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</si>
  <si>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</si>
  <si>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</si>
  <si>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</si>
  <si>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</si>
  <si>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</si>
  <si>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</si>
  <si>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</si>
  <si>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</si>
  <si>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</si>
  <si>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</si>
  <si>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</si>
  <si>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</si>
  <si>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</si>
  <si>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</si>
  <si>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</si>
  <si>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</si>
  <si>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</si>
  <si>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</si>
  <si>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</si>
  <si>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</si>
  <si>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</si>
  <si>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</si>
  <si>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</si>
  <si>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</si>
  <si>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</si>
  <si>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</si>
  <si>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</si>
  <si>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</si>
  <si>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</si>
  <si>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</si>
  <si>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</si>
  <si>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</si>
  <si>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</si>
  <si>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</si>
  <si>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</si>
  <si>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</si>
  <si>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</si>
  <si>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</si>
  <si>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</si>
  <si>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</si>
  <si>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</si>
  <si>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</si>
  <si>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</si>
  <si>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</si>
  <si>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</si>
  <si>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</si>
  <si>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</si>
  <si>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</si>
  <si>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</si>
  <si>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</si>
  <si>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</si>
  <si>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</si>
  <si>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</si>
  <si>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</si>
  <si>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</si>
  <si>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</si>
  <si>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</si>
  <si>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</si>
  <si>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</si>
  <si>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</si>
  <si>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</si>
  <si>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</si>
  <si>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</si>
  <si>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</si>
  <si>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</si>
  <si>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</si>
  <si>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</si>
  <si>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</si>
  <si>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</si>
  <si>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</si>
  <si>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</si>
  <si>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</si>
  <si>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</si>
  <si>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</si>
  <si>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</si>
  <si>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</si>
  <si>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</si>
  <si>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</si>
  <si>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</si>
  <si>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</si>
  <si>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</si>
  <si>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</si>
  <si>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</si>
  <si>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</si>
  <si>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</si>
  <si>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</si>
  <si>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</si>
  <si>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</si>
  <si>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</si>
  <si>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</si>
  <si>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</si>
  <si>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</si>
  <si>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</si>
  <si>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</si>
  <si>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</si>
  <si>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</si>
  <si>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</si>
  <si>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</si>
  <si>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</si>
  <si>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</si>
  <si>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</si>
  <si>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</si>
  <si>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</si>
  <si>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</si>
  <si>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</si>
  <si>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</si>
  <si>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</si>
  <si>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</si>
  <si>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</si>
  <si>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</si>
  <si>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</si>
  <si>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</si>
  <si>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</si>
  <si>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</si>
  <si>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</si>
  <si>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</si>
  <si>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</si>
  <si>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</si>
  <si>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</si>
  <si>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</si>
  <si>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</si>
  <si>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</si>
  <si>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</si>
  <si>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</si>
  <si>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</si>
  <si>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</si>
  <si>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</si>
  <si>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</si>
  <si>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</si>
  <si>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</si>
  <si>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</si>
  <si>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</si>
  <si>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</si>
  <si>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</si>
  <si>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</si>
  <si>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</si>
  <si>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</si>
  <si>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</si>
  <si>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</si>
  <si>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</si>
  <si>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</si>
  <si>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</si>
  <si>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</si>
  <si>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</si>
  <si>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</si>
  <si>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</si>
  <si>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</si>
  <si>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</si>
  <si>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</si>
  <si>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</si>
  <si>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</si>
  <si>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</si>
  <si>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</si>
  <si>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</si>
  <si>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</si>
  <si>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</si>
  <si>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</si>
  <si>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</si>
  <si>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</si>
  <si>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</si>
  <si>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</si>
  <si>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</si>
  <si>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</si>
  <si>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</si>
  <si>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</si>
  <si>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</si>
  <si>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</si>
  <si>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</si>
  <si>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</si>
  <si>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</si>
  <si>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</si>
  <si>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</si>
  <si>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</si>
  <si>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</si>
  <si>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</si>
  <si>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</si>
  <si>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</si>
  <si>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</si>
  <si>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</si>
  <si>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</si>
  <si>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</si>
  <si>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</si>
  <si>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</si>
  <si>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</si>
  <si>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</si>
  <si>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</si>
  <si>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</si>
  <si>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</si>
  <si>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</si>
  <si>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</si>
  <si>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</si>
  <si>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</si>
  <si>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</si>
  <si>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</si>
  <si>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</si>
  <si>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</si>
  <si>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</si>
  <si>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</si>
  <si>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</si>
  <si>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</si>
  <si>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</si>
  <si>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</si>
  <si>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</si>
  <si>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</si>
  <si>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</si>
  <si>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</si>
  <si>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</si>
  <si>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</si>
  <si>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</si>
  <si>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</si>
  <si>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</si>
  <si>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</si>
  <si>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</si>
  <si>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</si>
  <si>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</si>
  <si>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</si>
  <si>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</si>
  <si>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</si>
  <si>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</si>
  <si>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</si>
  <si>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</si>
  <si>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</si>
  <si>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</si>
  <si>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</si>
  <si>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</si>
  <si>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</si>
  <si>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</si>
  <si>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</si>
  <si>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</si>
  <si>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</si>
  <si>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</si>
  <si>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</si>
  <si>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</si>
  <si>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</si>
  <si>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</si>
  <si>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</si>
  <si>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</si>
  <si>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</si>
  <si>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</si>
  <si>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</si>
  <si>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</si>
  <si>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</si>
  <si>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</si>
  <si>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</si>
  <si>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</si>
  <si>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</si>
  <si>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</si>
  <si>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</si>
  <si>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</si>
  <si>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</si>
  <si>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</si>
  <si>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</si>
  <si>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</si>
  <si>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</si>
  <si>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</si>
  <si>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</si>
  <si>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</si>
  <si>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</si>
  <si>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</si>
  <si>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</si>
  <si>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</si>
  <si>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</si>
  <si>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</si>
  <si>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</si>
  <si>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</si>
  <si>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</si>
  <si>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</si>
  <si>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</si>
  <si>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</si>
  <si>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</si>
  <si>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</si>
  <si>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</si>
  <si>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</si>
  <si>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</si>
  <si>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</si>
  <si>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</si>
  <si>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</si>
  <si>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</si>
  <si>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</si>
  <si>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</si>
  <si>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</si>
  <si>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</si>
  <si>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</si>
  <si>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</si>
  <si>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</si>
  <si>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</si>
  <si>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</si>
  <si>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</si>
  <si>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</si>
  <si>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</si>
  <si>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</si>
  <si>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</si>
  <si>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</si>
  <si>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</si>
  <si>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</si>
  <si>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</si>
  <si>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</si>
  <si>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</si>
  <si>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</si>
  <si>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</si>
  <si>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</si>
  <si>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</si>
  <si>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</si>
  <si>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</si>
  <si>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</si>
  <si>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</si>
  <si>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</si>
  <si>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</si>
  <si>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</si>
  <si>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</si>
  <si>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</si>
  <si>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</si>
  <si>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</si>
  <si>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</si>
  <si>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</si>
  <si>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</si>
  <si>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</si>
  <si>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</si>
  <si>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</si>
  <si>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</si>
  <si>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</si>
  <si>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</si>
  <si>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</si>
  <si>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</si>
  <si>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</si>
  <si>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</si>
  <si>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</si>
  <si>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</si>
  <si>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</si>
  <si>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</si>
  <si>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</si>
  <si>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</si>
  <si>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</si>
  <si>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</si>
  <si>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</si>
  <si>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</si>
  <si>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</si>
  <si>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</si>
  <si>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</si>
  <si>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</si>
  <si>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</si>
  <si>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</si>
  <si>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</si>
  <si>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</si>
  <si>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</si>
  <si>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</si>
  <si>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</si>
  <si>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</si>
  <si>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</si>
  <si>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</si>
  <si>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</si>
  <si>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</si>
  <si>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</si>
  <si>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</si>
  <si>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</si>
  <si>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</si>
  <si>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</si>
  <si>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</si>
  <si>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</si>
  <si>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</si>
  <si>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</si>
  <si>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</si>
  <si>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</si>
  <si>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</si>
  <si>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</si>
  <si>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</si>
  <si>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</si>
  <si>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</si>
  <si>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</si>
  <si>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</si>
  <si>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</si>
  <si>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</si>
  <si>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</si>
  <si>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</si>
  <si>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</si>
  <si>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</si>
  <si>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</si>
  <si>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</si>
  <si>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</si>
  <si>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</si>
  <si>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</si>
  <si>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</si>
  <si>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</si>
  <si>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</si>
  <si>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</si>
  <si>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</si>
  <si>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</si>
  <si>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</si>
  <si>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</si>
  <si>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</si>
  <si>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</si>
  <si>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</si>
  <si>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</si>
  <si>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</si>
  <si>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</si>
  <si>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</si>
  <si>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</si>
  <si>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</si>
  <si>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</si>
  <si>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</si>
  <si>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</si>
  <si>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</si>
  <si>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</si>
  <si>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</si>
  <si>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</si>
  <si>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</si>
  <si>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</si>
  <si>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</si>
  <si>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</si>
  <si>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</si>
  <si>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</si>
  <si>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</si>
  <si>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</si>
  <si>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</si>
  <si>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</si>
  <si>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</si>
  <si>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</si>
  <si>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</si>
  <si>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</si>
  <si>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</si>
  <si>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</si>
  <si>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</si>
  <si>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</si>
  <si>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</si>
  <si>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</si>
  <si>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</si>
  <si>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</si>
  <si>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</si>
  <si>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</si>
  <si>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</si>
  <si>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</si>
  <si>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</si>
  <si>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</si>
  <si>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</si>
  <si>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</si>
  <si>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</si>
  <si>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</si>
  <si>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</si>
  <si>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</si>
  <si>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</si>
  <si>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</si>
  <si>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</si>
  <si>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</si>
  <si>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</si>
  <si>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</si>
  <si>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</si>
  <si>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</si>
  <si>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</si>
  <si>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</si>
  <si>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</si>
  <si>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</si>
  <si>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</si>
  <si>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</si>
  <si>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</si>
  <si>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</si>
  <si>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</si>
  <si>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</si>
  <si>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</si>
  <si>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</si>
  <si>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</si>
  <si>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</si>
  <si>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</si>
  <si>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</si>
  <si>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</si>
  <si>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</si>
  <si>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</si>
  <si>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</si>
  <si>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</si>
  <si>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</si>
  <si>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</si>
  <si>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</si>
  <si>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</si>
  <si>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</si>
  <si>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</si>
  <si>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</si>
  <si>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</si>
  <si>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</si>
  <si>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</si>
  <si>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</si>
  <si>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</si>
  <si>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</si>
  <si>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</si>
  <si>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</si>
  <si>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</si>
  <si>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</si>
  <si>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</si>
  <si>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</si>
  <si>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</si>
  <si>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</si>
  <si>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</si>
  <si>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</si>
  <si>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</si>
  <si>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</si>
  <si>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</si>
  <si>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</si>
  <si>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</si>
  <si>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</si>
  <si>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</si>
  <si>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</si>
  <si>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</si>
  <si>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</si>
  <si>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</si>
  <si>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</si>
  <si>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</si>
  <si>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</si>
  <si>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</si>
  <si>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</si>
  <si>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</si>
  <si>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</si>
  <si>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</si>
  <si>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</si>
  <si>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</si>
  <si>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</si>
  <si>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</si>
  <si>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</si>
  <si>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</si>
  <si>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</si>
  <si>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</si>
  <si>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</si>
  <si>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</si>
  <si>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</si>
  <si>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</si>
  <si>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</si>
  <si>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</si>
  <si>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</si>
  <si>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</si>
  <si>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</si>
  <si>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</si>
  <si>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</si>
  <si>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</si>
  <si>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</si>
  <si>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</si>
  <si>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</si>
  <si>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</si>
  <si>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</si>
  <si>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</si>
  <si>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</si>
  <si>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</si>
  <si>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</si>
  <si>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</si>
  <si>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</si>
  <si>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</si>
  <si>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</si>
  <si>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</si>
  <si>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</si>
  <si>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</si>
  <si>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</si>
  <si>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</si>
  <si>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</si>
  <si>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</si>
  <si>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</si>
  <si>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</si>
  <si>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</si>
  <si>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</si>
  <si>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</si>
  <si>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</si>
  <si>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</si>
  <si>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</si>
  <si>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</si>
  <si>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</si>
  <si>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</si>
  <si>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</si>
  <si>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</si>
  <si>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</si>
  <si>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</si>
  <si>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</si>
  <si>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</si>
  <si>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</si>
  <si>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</si>
  <si>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</si>
  <si>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</si>
  <si>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</si>
  <si>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</si>
  <si>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</si>
  <si>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</si>
  <si>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</si>
  <si>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</si>
  <si>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</si>
  <si>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</si>
  <si>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</si>
  <si>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</si>
  <si>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</si>
  <si>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</si>
  <si>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</si>
  <si>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</si>
  <si>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</si>
  <si>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</si>
  <si>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</si>
  <si>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</si>
  <si>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</si>
  <si>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</si>
  <si>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</si>
  <si>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</si>
  <si>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</si>
  <si>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</si>
  <si>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</si>
  <si>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</si>
  <si>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</si>
  <si>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</si>
  <si>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</si>
  <si>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</si>
  <si>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</si>
  <si>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</si>
  <si>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</si>
  <si>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</si>
  <si>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</si>
  <si>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</si>
  <si>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</si>
  <si>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</si>
  <si>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</si>
  <si>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</si>
  <si>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</si>
  <si>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</si>
  <si>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</si>
  <si>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</si>
  <si>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</si>
  <si>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</si>
  <si>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</si>
  <si>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</si>
  <si>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</si>
  <si>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</si>
  <si>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</si>
  <si>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</si>
  <si>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</si>
  <si>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</si>
  <si>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</si>
  <si>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</si>
  <si>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</si>
  <si>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</si>
  <si>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</si>
  <si>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</si>
  <si>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</si>
  <si>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</si>
  <si>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</si>
  <si>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</si>
  <si>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</si>
  <si>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</si>
  <si>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</si>
  <si>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</si>
  <si>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</si>
  <si>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</si>
  <si>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</si>
  <si>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</si>
  <si>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</si>
  <si>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</si>
  <si>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</si>
  <si>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</si>
  <si>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</si>
  <si>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</si>
  <si>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</si>
  <si>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</si>
  <si>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</si>
  <si>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</si>
  <si>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</si>
  <si>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</si>
  <si>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</si>
  <si>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</si>
  <si>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</si>
  <si>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</si>
  <si>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</si>
  <si>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</si>
  <si>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</si>
  <si>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</si>
  <si>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</si>
  <si>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</si>
  <si>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</si>
  <si>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</si>
  <si>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</si>
  <si>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</si>
  <si>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</si>
  <si>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</si>
  <si>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</si>
  <si>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</si>
  <si>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</si>
  <si>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</si>
  <si>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</si>
  <si>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</si>
  <si>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</si>
  <si>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</si>
  <si>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</si>
  <si>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</si>
  <si>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</si>
  <si>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</si>
  <si>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</si>
  <si>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</si>
  <si>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</si>
  <si>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</si>
  <si>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</si>
  <si>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</si>
  <si>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</si>
  <si>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</si>
  <si>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</si>
  <si>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</si>
  <si>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</si>
  <si>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</si>
  <si>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</si>
  <si>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</si>
  <si>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</si>
  <si>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</si>
  <si>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</si>
  <si>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</si>
  <si>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</si>
  <si>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</si>
  <si>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</si>
  <si>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</si>
  <si>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</si>
  <si>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</si>
  <si>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</si>
  <si>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</si>
  <si>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</si>
  <si>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</si>
  <si>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</si>
  <si>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</si>
  <si>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</si>
  <si>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</si>
  <si>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</si>
  <si>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</si>
  <si>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</si>
  <si>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</si>
  <si>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</si>
  <si>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</si>
  <si>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</si>
  <si>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</si>
  <si>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</si>
  <si>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</si>
  <si>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</si>
  <si>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</si>
  <si>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</si>
  <si>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</si>
  <si>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</si>
  <si>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</si>
  <si>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</si>
  <si>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</si>
  <si>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</si>
  <si>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</si>
  <si>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</si>
  <si>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</si>
  <si>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</si>
  <si>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</si>
  <si>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</si>
  <si>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</si>
  <si>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</si>
  <si>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</si>
  <si>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</si>
  <si>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</si>
  <si>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</si>
  <si>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</si>
  <si>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</si>
  <si>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</si>
  <si>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</si>
  <si>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</si>
  <si>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</si>
  <si>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</si>
  <si>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</si>
  <si>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</si>
  <si>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</si>
  <si>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</si>
  <si>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</si>
  <si>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</si>
  <si>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</si>
  <si>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</si>
  <si>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</si>
  <si>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</si>
  <si>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</si>
  <si>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</si>
  <si>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</si>
  <si>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</si>
  <si>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</si>
  <si>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</si>
  <si>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</si>
  <si>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</si>
  <si>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</si>
  <si>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</si>
  <si>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</si>
  <si>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</si>
  <si>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</si>
  <si>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</si>
  <si>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</si>
  <si>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</si>
  <si>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</si>
  <si>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</si>
  <si>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</si>
  <si>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</si>
  <si>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</si>
  <si>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</si>
  <si>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</si>
  <si>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</si>
  <si>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</si>
  <si>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</si>
  <si>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</si>
  <si>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</si>
  <si>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</si>
  <si>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</si>
  <si>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</si>
  <si>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</si>
  <si>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</si>
  <si>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</si>
  <si>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</si>
  <si>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</si>
  <si>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</si>
  <si>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</si>
  <si>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</si>
  <si>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</si>
  <si>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</si>
  <si>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</si>
  <si>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</si>
  <si>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</si>
  <si>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</si>
  <si>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</si>
  <si>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</si>
  <si>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</si>
  <si>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</si>
  <si>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</si>
  <si>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</si>
  <si>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</si>
  <si>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</si>
  <si>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</si>
  <si>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</si>
  <si>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</si>
  <si>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</si>
  <si>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</si>
  <si>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</si>
  <si>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</si>
  <si>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</si>
  <si>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</si>
  <si>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</si>
  <si>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</si>
  <si>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</si>
  <si>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</si>
  <si>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</si>
  <si>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</si>
  <si>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</si>
  <si>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</si>
  <si>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</si>
  <si>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</si>
  <si>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</si>
  <si>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</si>
  <si>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</si>
  <si>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</si>
  <si>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</si>
  <si>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</si>
  <si>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</si>
  <si>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</si>
  <si>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</si>
  <si>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</si>
  <si>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</si>
  <si>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</si>
  <si>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</si>
  <si>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</si>
  <si>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</si>
  <si>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</si>
  <si>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</si>
  <si>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</si>
  <si>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</si>
  <si>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</si>
  <si>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</si>
  <si>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</si>
  <si>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</si>
  <si>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</si>
  <si>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</si>
  <si>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</si>
  <si>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</si>
  <si>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</si>
  <si>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</si>
  <si>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</si>
  <si>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</si>
  <si>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</si>
  <si>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</si>
  <si>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</si>
  <si>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</si>
  <si>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</si>
  <si>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</si>
  <si>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</si>
  <si>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</si>
  <si>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</si>
  <si>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</si>
  <si>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</si>
  <si>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</si>
  <si>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</si>
  <si>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</si>
  <si>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</si>
  <si>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</si>
  <si>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</si>
  <si>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</si>
  <si>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</si>
  <si>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</si>
  <si>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</si>
  <si>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</si>
  <si>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</si>
  <si>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</si>
  <si>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</si>
  <si>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</si>
  <si>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</si>
  <si>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</si>
  <si>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</si>
  <si>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</si>
  <si>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</si>
  <si>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</si>
  <si>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</si>
  <si>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</si>
  <si>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</si>
  <si>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</si>
  <si>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</si>
  <si>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</si>
  <si>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</si>
  <si>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</si>
  <si>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</si>
  <si>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</si>
  <si>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</si>
  <si>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</si>
  <si>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</si>
  <si>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</si>
  <si>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</si>
  <si>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</si>
  <si>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</si>
  <si>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</si>
  <si>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</si>
  <si>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</si>
  <si>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</si>
  <si>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</si>
  <si>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</si>
  <si>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</si>
  <si>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</si>
  <si>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</si>
  <si>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</si>
  <si>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</si>
  <si>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</si>
  <si>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</si>
  <si>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</si>
  <si>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</si>
  <si>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</si>
  <si>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</si>
  <si>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</si>
  <si>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</si>
  <si>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</si>
  <si>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</si>
  <si>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</si>
  <si>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</si>
  <si>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</si>
  <si>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</si>
  <si>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</si>
  <si>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</si>
  <si>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</si>
  <si>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</si>
  <si>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</si>
  <si>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</si>
  <si>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</si>
  <si>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</si>
  <si>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</si>
  <si>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</si>
  <si>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</si>
  <si>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</si>
  <si>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</si>
  <si>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</si>
  <si>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</si>
  <si>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</si>
  <si>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</si>
  <si>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</si>
  <si>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</si>
  <si>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</si>
  <si>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</si>
  <si>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</si>
  <si>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</si>
  <si>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</si>
  <si>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</si>
  <si>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</si>
  <si>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</si>
  <si>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</si>
  <si>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</si>
  <si>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</si>
  <si>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</si>
  <si>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</si>
  <si>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</si>
  <si>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</si>
  <si>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</si>
  <si>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</si>
  <si>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</si>
  <si>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</si>
  <si>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</si>
  <si>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</si>
  <si>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</si>
  <si>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</si>
  <si>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</si>
  <si>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</si>
  <si>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</si>
  <si>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</si>
  <si>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</si>
  <si>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</si>
  <si>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</si>
  <si>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</si>
  <si>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</si>
  <si>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</si>
  <si>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</si>
  <si>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</si>
  <si>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</si>
  <si>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</si>
  <si>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</si>
  <si>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</si>
  <si>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</si>
  <si>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</si>
  <si>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</si>
  <si>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</si>
  <si>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</si>
  <si>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</si>
  <si>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</si>
  <si>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</si>
  <si>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</si>
  <si>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</si>
  <si>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</si>
  <si>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</si>
  <si>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</si>
  <si>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</si>
  <si>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</si>
  <si>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</si>
  <si>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</si>
  <si>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</si>
  <si>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</si>
  <si>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</si>
  <si>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</si>
  <si>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</si>
  <si>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</si>
  <si>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</si>
  <si>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</si>
  <si>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</si>
  <si>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</si>
  <si>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</si>
  <si>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</si>
  <si>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</si>
  <si>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</si>
  <si>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</si>
  <si>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</si>
  <si>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</si>
  <si>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</si>
  <si>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</si>
  <si>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</si>
  <si>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</si>
  <si>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</si>
  <si>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</si>
  <si>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</si>
  <si>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</si>
  <si>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</si>
  <si>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</si>
  <si>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</si>
  <si>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</si>
  <si>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</si>
  <si>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</si>
  <si>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</si>
  <si>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</si>
  <si>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</si>
  <si>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</si>
  <si>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</si>
  <si>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</si>
  <si>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</si>
  <si>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</si>
  <si>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</si>
  <si>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</si>
  <si>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</si>
  <si>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</si>
  <si>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</si>
  <si>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</si>
  <si>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</si>
  <si>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</si>
  <si>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</si>
  <si>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</si>
  <si>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</si>
  <si>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</si>
  <si>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</si>
  <si>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</si>
  <si>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</si>
  <si>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</si>
  <si>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</si>
  <si>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</si>
  <si>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</si>
  <si>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</si>
  <si>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</si>
  <si>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</si>
  <si>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</si>
  <si>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</si>
  <si>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</si>
  <si>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</si>
  <si>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</si>
  <si>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</si>
  <si>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</si>
  <si>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</si>
  <si>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</si>
  <si>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</si>
  <si>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</si>
  <si>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</si>
  <si>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</si>
  <si>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</si>
  <si>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</si>
  <si>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</si>
  <si>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</si>
  <si>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</si>
  <si>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</si>
  <si>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</si>
  <si>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</si>
  <si>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</si>
  <si>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</si>
  <si>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</si>
  <si>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</si>
  <si>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</si>
  <si>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</si>
  <si>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</si>
  <si>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</si>
  <si>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</si>
  <si>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</si>
  <si>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</si>
  <si>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</si>
  <si>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</si>
  <si>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</si>
  <si>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</si>
  <si>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</si>
  <si>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</si>
  <si>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</si>
  <si>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</si>
  <si>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</si>
  <si>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</si>
  <si>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</si>
  <si>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</si>
  <si>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</si>
  <si>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</si>
  <si>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</si>
  <si>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</si>
  <si>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</si>
  <si>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</si>
  <si>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</si>
  <si>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</si>
  <si>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</si>
  <si>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</si>
  <si>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</si>
  <si>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</si>
  <si>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</si>
  <si>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</si>
  <si>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</si>
  <si>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</si>
  <si>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</si>
  <si>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</si>
  <si>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</si>
  <si>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</si>
  <si>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</si>
  <si>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</si>
  <si>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</si>
  <si>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</si>
  <si>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</si>
  <si>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</si>
  <si>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</si>
  <si>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</si>
  <si>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</si>
  <si>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</si>
  <si>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</si>
  <si>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</si>
  <si>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</si>
  <si>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</si>
  <si>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</si>
  <si>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</si>
  <si>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</si>
  <si>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</si>
  <si>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</si>
  <si>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</si>
  <si>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</si>
  <si>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</si>
  <si>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</si>
  <si>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</si>
  <si>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</si>
  <si>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</si>
  <si>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</si>
  <si>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</si>
  <si>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</si>
  <si>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</si>
  <si>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</si>
  <si>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</si>
  <si>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</si>
  <si>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</si>
  <si>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</si>
  <si>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</si>
  <si>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</si>
  <si>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</si>
  <si>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</si>
  <si>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</si>
  <si>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</si>
  <si>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</si>
  <si>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</si>
  <si>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</si>
  <si>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</si>
  <si>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</si>
  <si>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</si>
  <si>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</si>
  <si>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</si>
  <si>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</si>
  <si>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</si>
  <si>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</si>
  <si>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</si>
  <si>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</si>
  <si>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</si>
  <si>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</si>
  <si>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</si>
  <si>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</si>
  <si>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</si>
  <si>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</si>
  <si>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</si>
  <si>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</si>
  <si>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</si>
  <si>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</si>
  <si>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</si>
  <si>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</si>
  <si>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</si>
  <si>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</si>
  <si>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</si>
  <si>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</si>
  <si>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</si>
  <si>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</si>
  <si>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</si>
  <si>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</si>
  <si>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</si>
  <si>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</si>
  <si>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</si>
  <si>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</si>
  <si>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</si>
  <si>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</si>
  <si>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</si>
  <si>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</si>
  <si>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</si>
  <si>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</si>
  <si>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</si>
  <si>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</si>
  <si>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</si>
  <si>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</si>
  <si>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</si>
  <si>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</si>
  <si>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</si>
  <si>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</si>
  <si>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</si>
  <si>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</si>
  <si>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</si>
  <si>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</si>
  <si>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</si>
  <si>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</si>
  <si>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</si>
  <si>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</si>
  <si>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</si>
  <si>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</si>
  <si>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</si>
  <si>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</si>
  <si>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</si>
  <si>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</si>
  <si>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</si>
  <si>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</si>
  <si>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</si>
  <si>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</si>
  <si>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</si>
  <si>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</si>
  <si>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</si>
  <si>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</si>
  <si>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</si>
  <si>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</si>
  <si>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</si>
  <si>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</si>
  <si>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</si>
  <si>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</si>
  <si>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</si>
  <si>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</si>
  <si>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</si>
  <si>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</si>
  <si>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</si>
  <si>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</si>
  <si>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</si>
  <si>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</si>
  <si>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</si>
  <si>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</si>
  <si>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</si>
  <si>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</si>
  <si>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</si>
  <si>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</si>
  <si>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</si>
  <si>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</si>
  <si>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</si>
  <si>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</si>
  <si>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</si>
  <si>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</si>
  <si>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</si>
  <si>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</si>
  <si>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</si>
  <si>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</si>
  <si>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</si>
  <si>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</si>
  <si>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</si>
  <si>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</si>
  <si>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</si>
  <si>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</si>
  <si>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</si>
  <si>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</si>
  <si>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</si>
  <si>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</si>
  <si>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</si>
  <si>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</si>
  <si>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</si>
  <si>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</si>
  <si>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</si>
  <si>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</si>
  <si>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</si>
  <si>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</si>
  <si>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</si>
  <si>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</si>
  <si>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</si>
  <si>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</si>
  <si>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</si>
  <si>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</si>
  <si>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</si>
  <si>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</si>
  <si>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</si>
  <si>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</si>
  <si>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</si>
  <si>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</si>
  <si>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</si>
  <si>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</si>
  <si>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</si>
  <si>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</si>
  <si>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</si>
  <si>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</si>
  <si>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</si>
  <si>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</si>
  <si>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</si>
  <si>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</si>
  <si>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</si>
  <si>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</si>
  <si>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</si>
  <si>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</si>
  <si>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</si>
  <si>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</si>
  <si>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</si>
  <si>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</si>
  <si>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</si>
  <si>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</si>
  <si>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</si>
  <si>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</si>
  <si>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</si>
  <si>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</si>
  <si>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</si>
  <si>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</si>
  <si>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</si>
  <si>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</si>
  <si>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</si>
  <si>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</si>
  <si>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</si>
  <si>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</si>
  <si>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</si>
  <si>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</si>
  <si>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</si>
  <si>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</si>
  <si>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</si>
  <si>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</si>
  <si>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</si>
  <si>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</si>
  <si>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</si>
  <si>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</si>
  <si>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</si>
  <si>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</si>
  <si>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</si>
  <si>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</si>
  <si>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</si>
  <si>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</si>
  <si>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</si>
  <si>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</si>
  <si>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</si>
  <si>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</si>
  <si>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</si>
  <si>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</si>
  <si>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</si>
  <si>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</si>
  <si>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</si>
  <si>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</si>
  <si>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</si>
  <si>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</si>
  <si>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</si>
  <si>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</si>
  <si>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</si>
  <si>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</si>
  <si>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</si>
  <si>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</si>
  <si>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</si>
  <si>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</si>
  <si>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</si>
  <si>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</si>
  <si>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</si>
  <si>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</si>
  <si>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</si>
  <si>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</si>
  <si>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</si>
  <si>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</si>
  <si>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</si>
  <si>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</si>
  <si>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</si>
  <si>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</si>
  <si>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</si>
  <si>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</si>
  <si>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</si>
  <si>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</si>
  <si>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</si>
  <si>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</si>
  <si>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</si>
  <si>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</si>
  <si>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</si>
  <si>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</si>
  <si>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</si>
  <si>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</si>
  <si>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</si>
  <si>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</si>
  <si>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</si>
  <si>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</si>
  <si>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</si>
  <si>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</si>
  <si>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</si>
  <si>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</si>
  <si>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</si>
  <si>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</si>
  <si>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</si>
  <si>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</si>
  <si>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</si>
  <si>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</si>
  <si>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</si>
  <si>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</si>
  <si>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</si>
  <si>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</si>
  <si>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</si>
  <si>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</si>
  <si>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</si>
  <si>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</si>
  <si>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</si>
  <si>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</si>
  <si>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</si>
  <si>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</si>
  <si>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</si>
  <si>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</si>
  <si>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</si>
  <si>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</si>
  <si>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</si>
  <si>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</si>
  <si>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</si>
  <si>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</si>
  <si>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</si>
  <si>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</si>
  <si>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</si>
  <si>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</si>
  <si>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</si>
  <si>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</si>
  <si>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</si>
  <si>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</si>
  <si>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</si>
  <si>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</si>
  <si>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</si>
  <si>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</si>
  <si>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</si>
  <si>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</si>
  <si>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</si>
  <si>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</si>
  <si>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</si>
  <si>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</si>
  <si>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</si>
  <si>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</si>
  <si>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</si>
  <si>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</si>
  <si>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</si>
  <si>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</si>
  <si>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</si>
  <si>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</si>
  <si>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</si>
  <si>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</si>
  <si>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</si>
  <si>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</si>
  <si>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</si>
  <si>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</si>
  <si>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</si>
  <si>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</si>
  <si>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</si>
  <si>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</si>
  <si>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</si>
  <si>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</si>
  <si>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</si>
  <si>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</si>
  <si>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</si>
  <si>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</si>
  <si>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</si>
  <si>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</si>
  <si>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</si>
  <si>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</si>
  <si>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</si>
  <si>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</si>
  <si>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</si>
  <si>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</si>
  <si>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</si>
  <si>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</si>
  <si>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</si>
  <si>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</si>
  <si>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</si>
  <si>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</si>
  <si>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</si>
  <si>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</si>
  <si>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</si>
  <si>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</si>
  <si>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</si>
  <si>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</si>
  <si>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</si>
  <si>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</si>
  <si>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</si>
  <si>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</si>
  <si>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</si>
  <si>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</si>
  <si>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</si>
  <si>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</si>
  <si>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</si>
  <si>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</si>
  <si>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</si>
  <si>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</si>
  <si>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</si>
  <si>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</si>
  <si>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</si>
  <si>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</si>
  <si>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</si>
  <si>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</si>
  <si>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</si>
  <si>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</si>
  <si>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</si>
  <si>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</si>
  <si>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</si>
  <si>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</si>
  <si>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</si>
  <si>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</si>
  <si>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</si>
  <si>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</si>
  <si>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</si>
  <si>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</si>
  <si>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</si>
  <si>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</si>
  <si>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</si>
  <si>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</si>
  <si>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</si>
  <si>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</si>
  <si>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</si>
  <si>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</si>
  <si>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</si>
  <si>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</si>
  <si>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</si>
  <si>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</si>
  <si>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</si>
  <si>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</si>
  <si>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</si>
  <si>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</si>
  <si>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</si>
  <si>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</si>
  <si>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</si>
  <si>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</si>
  <si>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</si>
  <si>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</si>
  <si>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</si>
  <si>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</si>
  <si>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</si>
  <si>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</si>
  <si>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</si>
  <si>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</si>
  <si>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</si>
  <si>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</si>
  <si>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</si>
  <si>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</si>
  <si>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</si>
  <si>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</si>
  <si>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</si>
  <si>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</si>
  <si>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</si>
  <si>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</si>
  <si>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</si>
  <si>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</si>
  <si>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</si>
  <si>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</si>
  <si>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</si>
  <si>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</si>
  <si>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</si>
  <si>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</si>
  <si>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</si>
  <si>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</si>
  <si>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</si>
  <si>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</si>
  <si>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</si>
  <si>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</si>
  <si>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</si>
  <si>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</si>
  <si>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</si>
  <si>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</si>
  <si>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</si>
  <si>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</si>
  <si>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</si>
  <si>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</si>
  <si>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</si>
  <si>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</si>
  <si>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</si>
  <si>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</si>
  <si>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</si>
  <si>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</si>
  <si>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</si>
  <si>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</si>
  <si>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</si>
  <si>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</si>
  <si>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</si>
  <si>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</si>
  <si>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</si>
  <si>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</si>
  <si>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</si>
  <si>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</si>
  <si>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</si>
  <si>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</si>
  <si>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</si>
  <si>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</si>
  <si>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</si>
  <si>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</si>
  <si>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</si>
  <si>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</si>
  <si>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</si>
  <si>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</si>
  <si>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</si>
  <si>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</si>
  <si>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</si>
  <si>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</si>
  <si>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</si>
  <si>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</si>
  <si>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</si>
  <si>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</si>
  <si>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</si>
  <si>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</si>
  <si>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</si>
  <si>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</si>
  <si>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</si>
  <si>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</si>
  <si>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</si>
  <si>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</si>
  <si>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</si>
  <si>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</si>
  <si>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</si>
  <si>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</si>
  <si>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</si>
  <si>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</si>
  <si>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</si>
  <si>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</si>
  <si>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</si>
  <si>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</si>
  <si>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</si>
  <si>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</si>
  <si>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</si>
  <si>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</si>
  <si>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</si>
  <si>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</si>
  <si>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</si>
  <si>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</si>
  <si>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</si>
  <si>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</si>
  <si>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</si>
  <si>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</si>
  <si>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</si>
  <si>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</si>
  <si>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</si>
  <si>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</si>
  <si>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</si>
  <si>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</si>
  <si>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</si>
  <si>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</si>
  <si>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</si>
  <si>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</si>
  <si>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</si>
  <si>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</si>
  <si>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</si>
  <si>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</si>
  <si>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</si>
  <si>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</si>
  <si>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</si>
  <si>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</si>
  <si>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</si>
  <si>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</si>
  <si>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</si>
  <si>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</si>
  <si>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</si>
  <si>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</si>
  <si>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</si>
  <si>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</si>
  <si>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</si>
  <si>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</si>
  <si>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</si>
  <si>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</si>
  <si>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</si>
  <si>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</si>
  <si>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</si>
  <si>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</si>
  <si>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</si>
  <si>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</si>
  <si>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</si>
  <si>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</si>
  <si>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</si>
  <si>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</si>
  <si>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</si>
  <si>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</si>
  <si>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</si>
  <si>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</si>
  <si>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</si>
  <si>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</si>
  <si>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</si>
  <si>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</si>
  <si>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</si>
  <si>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</si>
  <si>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</si>
  <si>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</si>
  <si>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</si>
  <si>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</si>
  <si>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</si>
  <si>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</si>
  <si>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</si>
  <si>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</si>
  <si>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</si>
  <si>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</si>
  <si>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</si>
  <si>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</si>
  <si>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</si>
  <si>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</si>
  <si>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</si>
  <si>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</si>
  <si>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</si>
  <si>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</si>
  <si>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</si>
  <si>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</si>
  <si>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</si>
  <si>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</si>
  <si>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</si>
  <si>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</si>
  <si>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</si>
  <si>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</si>
  <si>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</si>
  <si>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</si>
  <si>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</si>
  <si>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</si>
  <si>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</si>
  <si>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</si>
  <si>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</si>
  <si>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</si>
  <si>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</si>
  <si>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</si>
  <si>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</si>
  <si>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</si>
  <si>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</si>
  <si>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</si>
  <si>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</si>
  <si>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</si>
  <si>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</si>
  <si>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</si>
  <si>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</si>
  <si>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</si>
  <si>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</si>
  <si>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</si>
  <si>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</si>
  <si>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</si>
  <si>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</si>
  <si>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</si>
  <si>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</si>
  <si>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</si>
  <si>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</si>
  <si>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</si>
  <si>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</si>
  <si>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</si>
  <si>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</si>
  <si>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</si>
  <si>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</si>
  <si>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</si>
  <si>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</si>
  <si>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</si>
  <si>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</si>
  <si>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</si>
  <si>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</si>
  <si>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</si>
  <si>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</si>
  <si>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</si>
  <si>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</si>
  <si>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</si>
  <si>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</si>
  <si>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</si>
  <si>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</si>
  <si>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</si>
  <si>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</si>
  <si>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</si>
  <si>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</si>
  <si>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</si>
  <si>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</si>
  <si>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</si>
  <si>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</si>
  <si>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</si>
  <si>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</si>
  <si>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</si>
  <si>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</si>
  <si>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</si>
  <si>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</si>
  <si>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</si>
  <si>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</si>
  <si>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</si>
  <si>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</si>
  <si>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</si>
  <si>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</si>
  <si>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</si>
  <si>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</si>
  <si>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</si>
  <si>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</si>
  <si>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</si>
  <si>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</si>
  <si>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</si>
  <si>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</si>
  <si>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</si>
  <si>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</si>
  <si>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</si>
  <si>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</si>
  <si>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</si>
  <si>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</si>
  <si>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</si>
  <si>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</si>
  <si>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</si>
  <si>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</si>
  <si>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</si>
  <si>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</si>
  <si>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</si>
  <si>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</si>
  <si>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</si>
  <si>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</si>
  <si>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</si>
  <si>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</si>
  <si>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</si>
  <si>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</si>
  <si>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</si>
  <si>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</si>
  <si>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</si>
  <si>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</si>
  <si>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</si>
  <si>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</si>
  <si>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</si>
  <si>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</si>
  <si>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</si>
  <si>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</si>
  <si>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</si>
  <si>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</si>
  <si>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</si>
  <si>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</si>
  <si>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</si>
  <si>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</si>
  <si>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</si>
  <si>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</si>
  <si>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</si>
  <si>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</si>
  <si>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</si>
  <si>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</si>
  <si>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</si>
  <si>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</si>
  <si>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</si>
  <si>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</si>
  <si>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</si>
  <si>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</si>
  <si>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</si>
  <si>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</si>
  <si>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</si>
  <si>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</si>
  <si>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</si>
  <si>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</si>
  <si>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</si>
  <si>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</si>
  <si>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</si>
  <si>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</si>
  <si>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</si>
  <si>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</si>
  <si>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</si>
  <si>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</si>
  <si>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</si>
  <si>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</si>
  <si>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</si>
  <si>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</si>
  <si>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</si>
  <si>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</si>
  <si>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</si>
  <si>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</si>
  <si>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</si>
  <si>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</si>
  <si>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</si>
  <si>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</si>
  <si>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</si>
  <si>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</si>
  <si>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</si>
  <si>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</si>
  <si>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</si>
  <si>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</si>
  <si>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</si>
  <si>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</si>
  <si>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</si>
  <si>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</si>
  <si>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</si>
  <si>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</si>
  <si>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</si>
  <si>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</si>
  <si>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</si>
  <si>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</si>
  <si>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</si>
  <si>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</si>
  <si>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</si>
  <si>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</si>
  <si>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</si>
  <si>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</si>
  <si>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</si>
  <si>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</si>
  <si>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</si>
  <si>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</si>
  <si>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</si>
  <si>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</si>
  <si>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</si>
  <si>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</si>
  <si>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</si>
  <si>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</si>
  <si>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</si>
  <si>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</si>
  <si>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</si>
  <si>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</si>
  <si>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</si>
  <si>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</si>
  <si>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</si>
  <si>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</si>
  <si>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</si>
  <si>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</si>
  <si>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</si>
  <si>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</si>
  <si>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</si>
  <si>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</si>
  <si>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</si>
  <si>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</si>
  <si>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</si>
  <si>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</si>
  <si>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</si>
  <si>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</si>
  <si>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</si>
  <si>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</si>
  <si>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</si>
  <si>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</si>
  <si>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</si>
  <si>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</si>
  <si>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</si>
  <si>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</si>
  <si>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</si>
  <si>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</si>
  <si>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</si>
  <si>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</si>
  <si>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</si>
  <si>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</si>
  <si>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</si>
  <si>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</si>
  <si>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</si>
  <si>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</si>
  <si>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</si>
  <si>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</si>
  <si>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</si>
  <si>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</si>
  <si>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</si>
  <si>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</si>
  <si>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</si>
  <si>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</si>
  <si>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</si>
  <si>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</si>
  <si>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</si>
  <si>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</si>
  <si>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</si>
  <si>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</si>
  <si>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</si>
  <si>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</si>
  <si>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</si>
  <si>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</si>
  <si>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</si>
  <si>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</si>
  <si>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</si>
  <si>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</si>
  <si>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</si>
  <si>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</si>
  <si>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</si>
  <si>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</si>
  <si>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</si>
  <si>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</si>
  <si>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</si>
  <si>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</si>
  <si>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</si>
  <si>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</si>
  <si>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</si>
  <si>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</si>
  <si>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</si>
  <si>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</si>
  <si>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</si>
  <si>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</si>
  <si>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</si>
  <si>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</si>
  <si>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</si>
  <si>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</si>
  <si>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</si>
  <si>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</si>
  <si>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</si>
  <si>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</si>
  <si>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</si>
  <si>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</si>
  <si>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</si>
  <si>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</si>
  <si>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</si>
  <si>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</si>
  <si>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</si>
  <si>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</si>
  <si>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</si>
  <si>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</si>
  <si>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</si>
  <si>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</si>
  <si>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</si>
  <si>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</si>
  <si>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</si>
  <si>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</si>
  <si>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</si>
  <si>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</si>
  <si>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</si>
  <si>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</si>
  <si>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</si>
  <si>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</si>
  <si>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</si>
  <si>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</si>
  <si>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</si>
  <si>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</si>
  <si>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</si>
  <si>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</si>
  <si>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</si>
  <si>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</si>
  <si>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</si>
  <si>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</si>
  <si>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</si>
  <si>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</si>
  <si>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</si>
  <si>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</si>
  <si>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</si>
  <si>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</si>
  <si>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</si>
  <si>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</si>
  <si>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</si>
  <si>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</si>
  <si>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</si>
  <si>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</si>
  <si>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</si>
  <si>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</si>
  <si>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</si>
  <si>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</si>
  <si>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</si>
  <si>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</si>
  <si>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</si>
  <si>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</si>
  <si>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</si>
  <si>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</si>
  <si>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</si>
  <si>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</si>
  <si>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</si>
  <si>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</si>
  <si>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</si>
  <si>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</si>
  <si>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</si>
  <si>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</si>
  <si>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</si>
  <si>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</si>
  <si>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</si>
  <si>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</si>
  <si>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</si>
  <si>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</si>
  <si>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</si>
  <si>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</si>
  <si>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</si>
  <si>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</si>
  <si>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</si>
  <si>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</si>
  <si>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</si>
  <si>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</si>
  <si>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</si>
  <si>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</si>
  <si>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</si>
  <si>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</si>
  <si>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</si>
  <si>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</si>
  <si>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</si>
  <si>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</si>
  <si>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</si>
  <si>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</si>
  <si>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</si>
  <si>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</si>
  <si>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</si>
  <si>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</si>
  <si>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</si>
  <si>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</si>
  <si>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</si>
  <si>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</si>
  <si>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</si>
  <si>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</si>
  <si>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</si>
  <si>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</si>
  <si>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</si>
  <si>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</si>
  <si>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</si>
  <si>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</si>
  <si>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</si>
  <si>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</si>
  <si>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</si>
  <si>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</si>
  <si>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</si>
  <si>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</si>
  <si>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</si>
  <si>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</si>
  <si>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</si>
  <si>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</si>
  <si>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</si>
  <si>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</si>
  <si>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</si>
  <si>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</si>
  <si>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</si>
  <si>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</si>
  <si>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</si>
  <si>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</si>
  <si>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</si>
  <si>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</si>
  <si>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</si>
  <si>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</si>
  <si>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</si>
  <si>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</si>
  <si>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</si>
  <si>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</si>
  <si>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</si>
  <si>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</si>
  <si>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</si>
  <si>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</si>
  <si>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</si>
  <si>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</si>
  <si>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</si>
  <si>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</si>
  <si>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</si>
  <si>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</si>
  <si>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</si>
  <si>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</si>
  <si>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</si>
  <si>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</si>
  <si>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</si>
  <si>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</si>
  <si>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</si>
  <si>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</si>
  <si>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</si>
  <si>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</si>
  <si>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</si>
  <si>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</si>
  <si>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</si>
  <si>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</si>
  <si>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</si>
  <si>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</si>
  <si>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</si>
  <si>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</si>
  <si>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</si>
  <si>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</si>
  <si>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</si>
  <si>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</si>
  <si>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</si>
  <si>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</si>
  <si>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</si>
  <si>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</si>
  <si>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</si>
  <si>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</si>
  <si>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</si>
  <si>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</si>
  <si>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</si>
  <si>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</si>
  <si>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</si>
  <si>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</si>
  <si>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</si>
  <si>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</si>
  <si>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</si>
  <si>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</si>
  <si>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</si>
  <si>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</si>
  <si>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</si>
  <si>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</si>
  <si>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</si>
  <si>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</si>
  <si>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</si>
  <si>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</si>
  <si>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</si>
  <si>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</si>
  <si>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</si>
  <si>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</si>
  <si>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</si>
  <si>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</si>
  <si>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</si>
  <si>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</si>
  <si>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</si>
  <si>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</si>
  <si>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</si>
  <si>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</si>
  <si>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</si>
  <si>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</si>
  <si>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</si>
  <si>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</si>
  <si>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</si>
  <si>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</si>
  <si>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</si>
  <si>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</si>
  <si>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</si>
  <si>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</si>
  <si>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</si>
  <si>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</si>
  <si>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</si>
  <si>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</si>
  <si>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</si>
  <si>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</si>
  <si>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</si>
  <si>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</si>
  <si>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</si>
  <si>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</si>
  <si>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</si>
  <si>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</si>
  <si>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</si>
  <si>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</si>
  <si>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</si>
  <si>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</si>
  <si>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</si>
  <si>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</si>
  <si>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</si>
  <si>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</si>
  <si>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</si>
  <si>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</si>
  <si>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</si>
  <si>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</si>
  <si>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</si>
  <si>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</si>
  <si>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</si>
  <si>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</si>
  <si>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</si>
  <si>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</si>
  <si>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</si>
  <si>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</si>
  <si>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</si>
  <si>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</si>
  <si>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</si>
  <si>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</si>
  <si>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</si>
  <si>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</si>
  <si>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</si>
  <si>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</si>
  <si>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</si>
  <si>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</si>
  <si>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</si>
  <si>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</si>
  <si>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</si>
  <si>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</si>
  <si>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</si>
  <si>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</si>
  <si>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</si>
  <si>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</si>
  <si>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</si>
  <si>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</si>
  <si>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</si>
  <si>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</si>
  <si>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</si>
  <si>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</si>
  <si>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</si>
  <si>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</si>
  <si>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</si>
  <si>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</si>
  <si>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</si>
  <si>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</si>
  <si>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</si>
  <si>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</si>
  <si>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</si>
  <si>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</si>
  <si>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</si>
  <si>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</si>
  <si>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</si>
  <si>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</si>
  <si>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</si>
  <si>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</si>
  <si>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</si>
  <si>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</si>
  <si>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</si>
  <si>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</si>
  <si>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</si>
  <si>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</si>
  <si>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</si>
  <si>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</si>
  <si>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</si>
  <si>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</si>
  <si>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</si>
  <si>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</si>
  <si>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</si>
  <si>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</si>
  <si>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</si>
  <si>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</si>
  <si>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</si>
  <si>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</si>
  <si>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</si>
  <si>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</si>
  <si>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</si>
  <si>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</si>
  <si>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</si>
  <si>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</si>
  <si>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</si>
  <si>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</si>
  <si>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</si>
  <si>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</si>
  <si>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</si>
  <si>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</si>
  <si>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</si>
  <si>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</si>
  <si>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</si>
  <si>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</si>
  <si>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</si>
  <si>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</si>
  <si>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</si>
  <si>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</si>
  <si>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</si>
  <si>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</si>
  <si>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</si>
  <si>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</si>
  <si>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</si>
  <si>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</si>
  <si>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</si>
  <si>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</si>
  <si>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</si>
  <si>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</si>
  <si>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</si>
  <si>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</si>
  <si>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</si>
  <si>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</si>
  <si>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</si>
  <si>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</si>
  <si>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</si>
  <si>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</si>
  <si>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</si>
  <si>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</si>
  <si>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</si>
  <si>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</si>
  <si>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</si>
  <si>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</si>
  <si>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</si>
  <si>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</si>
  <si>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</si>
  <si>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</si>
  <si>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</si>
  <si>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</si>
  <si>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</si>
  <si>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</si>
  <si>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</si>
  <si>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</si>
  <si>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</si>
  <si>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</si>
  <si>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</si>
  <si>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</si>
  <si>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</si>
  <si>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</si>
  <si>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</si>
  <si>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</si>
  <si>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</si>
  <si>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</si>
  <si>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</si>
  <si>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</si>
  <si>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</si>
  <si>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</si>
  <si>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</si>
  <si>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</si>
  <si>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</si>
  <si>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</si>
  <si>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</si>
  <si>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</si>
  <si>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</si>
  <si>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</si>
  <si>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</si>
  <si>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</si>
  <si>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</si>
  <si>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</si>
  <si>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</si>
  <si>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</si>
  <si>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</si>
  <si>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</si>
  <si>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</si>
  <si>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</si>
  <si>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</si>
  <si>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</si>
  <si>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</si>
  <si>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</si>
  <si>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</si>
  <si>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</si>
  <si>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</si>
  <si>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</si>
  <si>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</si>
  <si>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</si>
  <si>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</si>
  <si>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</si>
  <si>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</si>
  <si>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</si>
  <si>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</si>
  <si>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</si>
  <si>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</si>
  <si>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</si>
  <si>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</si>
  <si>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</si>
  <si>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</si>
  <si>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</si>
  <si>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</si>
  <si>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</si>
  <si>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</si>
  <si>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</si>
  <si>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</si>
  <si>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</si>
  <si>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</si>
  <si>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</si>
  <si>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</si>
  <si>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</si>
  <si>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</si>
  <si>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</si>
  <si>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</si>
  <si>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</si>
  <si>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</si>
  <si>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</si>
  <si>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</si>
  <si>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</si>
  <si>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</si>
  <si>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</si>
  <si>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</si>
  <si>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</si>
  <si>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</si>
  <si>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</si>
  <si>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</si>
  <si>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</si>
  <si>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</si>
  <si>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</si>
  <si>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</si>
  <si>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</si>
  <si>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</si>
  <si>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</si>
  <si>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</si>
  <si>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</si>
  <si>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</si>
  <si>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</si>
  <si>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</si>
  <si>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</si>
  <si>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</si>
  <si>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</si>
  <si>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</si>
  <si>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</si>
  <si>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</si>
  <si>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</si>
  <si>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</si>
  <si>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</si>
  <si>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</si>
  <si>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</si>
  <si>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</si>
  <si>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</si>
  <si>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</si>
  <si>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</si>
  <si>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</si>
  <si>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</si>
  <si>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</si>
  <si>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</si>
  <si>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</si>
  <si>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</si>
  <si>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</si>
  <si>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</si>
  <si>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</si>
  <si>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</si>
  <si>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</si>
  <si>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</si>
  <si>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</si>
  <si>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</si>
  <si>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</si>
  <si>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</si>
  <si>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</si>
  <si>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</si>
  <si>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</si>
  <si>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</si>
  <si>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</si>
  <si>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</si>
  <si>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</si>
  <si>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</si>
  <si>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</si>
  <si>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</si>
  <si>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</si>
  <si>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</si>
  <si>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</si>
  <si>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</si>
  <si>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</si>
  <si>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</si>
  <si>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</si>
  <si>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</si>
  <si>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</si>
  <si>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</si>
  <si>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</si>
  <si>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</si>
  <si>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</si>
  <si>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</si>
  <si>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</si>
  <si>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</si>
  <si>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</si>
  <si>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</si>
  <si>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</si>
  <si>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</si>
  <si>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</si>
  <si>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</si>
  <si>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</si>
  <si>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</si>
  <si>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</si>
  <si>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</si>
  <si>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</si>
  <si>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</si>
  <si>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</si>
  <si>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</si>
  <si>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</si>
  <si>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</si>
  <si>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</si>
  <si>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</si>
  <si>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</si>
  <si>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</si>
  <si>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</si>
  <si>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</si>
  <si>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</si>
  <si>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</si>
  <si>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</si>
  <si>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</si>
  <si>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</si>
  <si>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</si>
  <si>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</si>
  <si>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</si>
  <si>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</si>
  <si>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</si>
  <si>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</si>
  <si>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</si>
  <si>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</si>
  <si>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</si>
  <si>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</si>
  <si>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</si>
  <si>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</si>
  <si>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</si>
  <si>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</si>
  <si>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</si>
  <si>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</si>
  <si>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</si>
  <si>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</si>
  <si>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</si>
  <si>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</si>
  <si>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</si>
  <si>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</si>
  <si>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</si>
  <si>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</si>
  <si>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</si>
  <si>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</si>
  <si>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</si>
  <si>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</si>
  <si>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</si>
  <si>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</si>
  <si>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</si>
  <si>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</si>
  <si>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</si>
  <si>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</si>
  <si>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</si>
  <si>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</si>
  <si>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</si>
  <si>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</si>
  <si>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</si>
  <si>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</si>
  <si>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</si>
  <si>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</si>
  <si>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</si>
  <si>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</si>
  <si>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</si>
  <si>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</si>
  <si>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</si>
  <si>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</si>
  <si>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</si>
  <si>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</si>
  <si>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</si>
  <si>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</si>
  <si>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</si>
  <si>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</si>
  <si>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</si>
  <si>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</si>
  <si>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</si>
  <si>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</si>
  <si>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</si>
  <si>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</si>
  <si>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</si>
  <si>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</si>
  <si>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</si>
  <si>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</si>
  <si>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</si>
  <si>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</si>
  <si>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</si>
  <si>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</si>
  <si>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</si>
  <si>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</si>
  <si>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</si>
  <si>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</si>
  <si>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</si>
  <si>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</si>
  <si>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</si>
  <si>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</si>
  <si>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</si>
  <si>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</si>
  <si>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</si>
  <si>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</si>
  <si>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</si>
  <si>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</si>
  <si>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</si>
  <si>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</si>
  <si>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</si>
  <si>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</si>
  <si>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</si>
  <si>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</si>
  <si>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</si>
  <si>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</si>
  <si>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</si>
  <si>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</si>
  <si>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</si>
  <si>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</si>
  <si>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</si>
  <si>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</si>
  <si>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</si>
  <si>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</si>
  <si>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</si>
  <si>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</si>
  <si>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</si>
  <si>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</si>
  <si>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</si>
  <si>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</si>
  <si>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</si>
  <si>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</si>
  <si>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</si>
  <si>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</si>
  <si>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</si>
  <si>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</si>
  <si>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</si>
  <si>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</si>
  <si>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</si>
  <si>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</si>
  <si>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</si>
  <si>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</si>
  <si>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</si>
  <si>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</si>
  <si>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</si>
  <si>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</si>
  <si>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</si>
  <si>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</si>
  <si>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</si>
  <si>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</si>
  <si>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</si>
  <si>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</si>
  <si>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</si>
  <si>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</si>
  <si>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</si>
  <si>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</si>
  <si>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</si>
  <si>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</si>
  <si>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</si>
  <si>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</si>
  <si>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</si>
  <si>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</si>
  <si>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</si>
  <si>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</si>
  <si>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</si>
  <si>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</si>
  <si>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</si>
  <si>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</si>
  <si>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</si>
  <si>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</si>
  <si>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</si>
  <si>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</si>
  <si>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</si>
  <si>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</si>
  <si>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</si>
  <si>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</si>
  <si>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</si>
  <si>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</si>
  <si>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</si>
  <si>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</si>
  <si>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</si>
  <si>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</si>
  <si>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</si>
  <si>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</si>
  <si>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</si>
  <si>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</si>
  <si>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</si>
  <si>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</si>
  <si>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</si>
  <si>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</si>
  <si>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</si>
  <si>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</si>
  <si>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</si>
  <si>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</si>
  <si>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</si>
  <si>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</si>
  <si>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</si>
  <si>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</si>
  <si>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</si>
  <si>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</si>
  <si>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</si>
  <si>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</si>
  <si>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</si>
  <si>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</si>
  <si>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</si>
  <si>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</si>
  <si>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</si>
  <si>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</si>
  <si>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</si>
  <si>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</si>
  <si>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</si>
  <si>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</si>
  <si>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</si>
  <si>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</si>
  <si>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</si>
  <si>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</si>
  <si>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</si>
  <si>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</si>
  <si>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</si>
  <si>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</si>
  <si>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</si>
  <si>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</si>
  <si>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</si>
  <si>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</si>
  <si>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</si>
  <si>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</si>
  <si>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</si>
  <si>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</si>
  <si>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</si>
  <si>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</si>
  <si>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</si>
  <si>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</si>
  <si>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</si>
  <si>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</si>
  <si>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</si>
  <si>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</si>
  <si>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</si>
  <si>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</si>
  <si>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</si>
  <si>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</si>
  <si>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</si>
  <si>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</si>
  <si>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</si>
  <si>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</si>
  <si>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</si>
  <si>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</si>
  <si>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</si>
  <si>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</si>
  <si>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</si>
  <si>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</si>
  <si>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</si>
  <si>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</si>
  <si>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</si>
  <si>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</si>
  <si>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</si>
  <si>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</si>
  <si>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</si>
  <si>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</si>
  <si>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</si>
  <si>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</si>
  <si>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</si>
  <si>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</si>
  <si>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</si>
  <si>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</si>
  <si>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</si>
  <si>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</si>
  <si>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</si>
  <si>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</si>
  <si>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</si>
  <si>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</si>
  <si>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</si>
  <si>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</si>
  <si>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</si>
  <si>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</si>
  <si>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</si>
  <si>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</si>
  <si>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</si>
  <si>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</si>
  <si>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</si>
  <si>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</si>
  <si>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</si>
  <si>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</si>
  <si>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</si>
  <si>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</si>
  <si>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</si>
  <si>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</si>
  <si>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</si>
  <si>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</si>
  <si>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</si>
  <si>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</si>
  <si>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</si>
  <si>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</si>
  <si>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</si>
  <si>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</si>
  <si>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</si>
  <si>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</si>
  <si>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</si>
  <si>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</si>
  <si>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</si>
  <si>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</si>
  <si>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</si>
  <si>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</si>
  <si>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</si>
  <si>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</si>
  <si>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</si>
  <si>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</si>
  <si>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</si>
  <si>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</si>
  <si>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</si>
  <si>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</si>
  <si>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</si>
  <si>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</si>
  <si>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</si>
  <si>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</si>
  <si>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</si>
  <si>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</si>
  <si>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</si>
  <si>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</si>
  <si>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</si>
  <si>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</si>
  <si>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</si>
  <si>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</si>
  <si>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</si>
  <si>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</si>
  <si>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</si>
  <si>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</si>
  <si>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</si>
  <si>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</si>
  <si>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</si>
  <si>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</si>
  <si>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</si>
  <si>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</si>
  <si>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</si>
  <si>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</si>
  <si>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</si>
  <si>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</si>
  <si>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</si>
  <si>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</si>
  <si>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</si>
  <si>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</si>
  <si>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</si>
  <si>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</si>
  <si>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</si>
  <si>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</si>
  <si>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</si>
  <si>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</si>
  <si>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</si>
  <si>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</si>
  <si>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</si>
  <si>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</si>
  <si>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</si>
  <si>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</si>
  <si>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</si>
  <si>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</si>
  <si>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</si>
  <si>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</si>
  <si>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</si>
  <si>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</si>
  <si>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</si>
  <si>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</si>
  <si>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</si>
  <si>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</si>
  <si>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</si>
  <si>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</si>
  <si>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</si>
  <si>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</si>
  <si>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</si>
  <si>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</si>
  <si>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</si>
  <si>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</si>
  <si>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</si>
  <si>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</si>
  <si>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</si>
  <si>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</si>
  <si>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</si>
  <si>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</si>
  <si>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</si>
  <si>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</si>
  <si>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</si>
  <si>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</si>
  <si>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</si>
  <si>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</si>
  <si>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</si>
  <si>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</si>
  <si>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</si>
  <si>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</si>
  <si>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</si>
  <si>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</si>
  <si>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</si>
  <si>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</si>
  <si>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</si>
  <si>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</si>
  <si>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</si>
  <si>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</si>
  <si>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</si>
  <si>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</si>
  <si>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</si>
  <si>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</si>
  <si>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</si>
  <si>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</si>
  <si>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</si>
  <si>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</si>
  <si>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</si>
  <si>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</si>
  <si>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</si>
  <si>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</si>
  <si>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</si>
  <si>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</si>
  <si>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</si>
  <si>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</si>
  <si>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</si>
  <si>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</si>
  <si>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</si>
  <si>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</si>
  <si>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</si>
  <si>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</si>
  <si>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</si>
  <si>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</si>
  <si>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</si>
  <si>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</si>
  <si>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</si>
  <si>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</si>
  <si>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</si>
  <si>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</si>
  <si>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</si>
  <si>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</si>
  <si>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</si>
  <si>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</si>
  <si>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</si>
  <si>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</si>
  <si>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</si>
  <si>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</si>
  <si>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</si>
  <si>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</si>
  <si>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</si>
  <si>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</si>
  <si>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</si>
  <si>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</si>
  <si>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</si>
  <si>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</si>
  <si>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</si>
  <si>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</si>
  <si>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</si>
  <si>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</si>
  <si>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</si>
  <si>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</si>
  <si>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</si>
  <si>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</si>
  <si>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</si>
  <si>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</si>
  <si>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</si>
  <si>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</si>
  <si>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</si>
  <si>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</si>
  <si>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</si>
  <si>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</si>
  <si>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</si>
  <si>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</si>
  <si>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</si>
  <si>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</si>
  <si>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</si>
  <si>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</si>
  <si>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</si>
  <si>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</si>
  <si>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</si>
  <si>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</si>
  <si>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</si>
  <si>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</si>
  <si>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</si>
  <si>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</si>
  <si>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</si>
  <si>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</si>
  <si>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</si>
  <si>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</si>
  <si>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</si>
  <si>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</si>
  <si>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</si>
  <si>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</si>
  <si>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</si>
  <si>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</si>
  <si>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</si>
  <si>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</si>
  <si>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</si>
  <si>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</si>
  <si>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</si>
  <si>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</si>
  <si>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</si>
  <si>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</si>
  <si>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</si>
  <si>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</si>
  <si>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</si>
  <si>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</si>
  <si>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</si>
  <si>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</si>
  <si>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</si>
  <si>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</si>
  <si>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</si>
  <si>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</si>
  <si>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</si>
  <si>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</si>
  <si>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</si>
  <si>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</si>
  <si>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</si>
  <si>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</si>
  <si>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</si>
  <si>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</si>
  <si>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</si>
  <si>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</si>
  <si>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</si>
  <si>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</si>
  <si>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</si>
  <si>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</si>
  <si>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</si>
  <si>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</si>
  <si>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</si>
  <si>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</si>
  <si>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</si>
  <si>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</si>
  <si>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</si>
  <si>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</si>
  <si>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</si>
  <si>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</si>
  <si>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</si>
  <si>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</si>
  <si>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</si>
  <si>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</si>
  <si>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</si>
  <si>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</si>
  <si>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</si>
  <si>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</si>
  <si>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</si>
  <si>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</si>
  <si>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</si>
  <si>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</si>
  <si>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</si>
  <si>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</si>
  <si>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</si>
  <si>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</si>
  <si>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</si>
  <si>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</si>
  <si>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</si>
  <si>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</si>
  <si>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</si>
  <si>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</si>
  <si>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</si>
  <si>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</si>
  <si>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</si>
  <si>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</si>
  <si>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</si>
  <si>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</si>
  <si>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</si>
  <si>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</si>
  <si>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</si>
  <si>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</si>
  <si>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</si>
  <si>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</si>
  <si>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</si>
  <si>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</si>
  <si>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</si>
  <si>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</si>
  <si>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</si>
  <si>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</si>
  <si>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</si>
  <si>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</si>
  <si>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</si>
  <si>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</si>
  <si>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</si>
  <si>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</si>
  <si>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</si>
  <si>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</si>
  <si>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</si>
  <si>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</si>
  <si>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</si>
  <si>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</si>
  <si>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</si>
  <si>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</si>
  <si>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</si>
  <si>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</si>
  <si>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</si>
  <si>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</si>
  <si>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</si>
  <si>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</si>
  <si>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</si>
  <si>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</si>
  <si>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</si>
  <si>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</si>
  <si>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</si>
  <si>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</si>
  <si>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</si>
  <si>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</si>
  <si>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</si>
  <si>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</si>
  <si>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</si>
  <si>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</si>
  <si>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</si>
  <si>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</si>
  <si>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</si>
  <si>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</si>
  <si>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</si>
  <si>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</si>
  <si>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</si>
  <si>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</si>
  <si>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</si>
  <si>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</si>
  <si>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</si>
  <si>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</si>
  <si>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</si>
  <si>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</si>
  <si>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</si>
  <si>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</si>
  <si>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</si>
  <si>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</si>
  <si>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</si>
  <si>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</si>
  <si>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</si>
  <si>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</si>
  <si>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</si>
  <si>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</si>
  <si>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</si>
  <si>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</si>
  <si>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</si>
  <si>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</si>
  <si>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</si>
  <si>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</si>
  <si>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</si>
  <si>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</si>
  <si>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</si>
  <si>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</si>
  <si>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</si>
  <si>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</si>
  <si>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</si>
  <si>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</si>
  <si>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</si>
  <si>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</si>
  <si>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</si>
  <si>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</si>
  <si>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</si>
  <si>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</si>
  <si>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</si>
  <si>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</si>
  <si>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</si>
  <si>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</si>
  <si>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</si>
  <si>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</si>
  <si>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</si>
  <si>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</si>
  <si>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</si>
  <si>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</si>
  <si>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</si>
  <si>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</si>
  <si>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</si>
  <si>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</si>
  <si>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</si>
  <si>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</si>
  <si>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</si>
  <si>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</si>
  <si>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</si>
  <si>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</si>
  <si>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</si>
  <si>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</si>
  <si>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</si>
  <si>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</si>
  <si>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</si>
  <si>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</si>
  <si>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</si>
  <si>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</si>
  <si>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</si>
  <si>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</si>
  <si>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</si>
  <si>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</si>
  <si>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</si>
  <si>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</si>
  <si>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</si>
  <si>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</si>
  <si>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</si>
  <si>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</si>
  <si>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</si>
  <si>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</si>
  <si>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</si>
  <si>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</si>
  <si>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</si>
  <si>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</si>
  <si>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</si>
  <si>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</si>
  <si>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</si>
  <si>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</si>
  <si>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</si>
  <si>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</si>
  <si>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</si>
  <si>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</si>
  <si>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</si>
  <si>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</si>
  <si>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</si>
  <si>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</si>
  <si>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</si>
  <si>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</si>
  <si>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</si>
  <si>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</si>
  <si>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</si>
  <si>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</si>
  <si>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</si>
  <si>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</si>
  <si>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</si>
  <si>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</si>
  <si>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</si>
  <si>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</si>
  <si>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</si>
  <si>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</si>
  <si>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</si>
  <si>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</si>
  <si>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</si>
  <si>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</si>
  <si>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</si>
  <si>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</si>
  <si>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</si>
  <si>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</si>
  <si>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</si>
  <si>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</si>
  <si>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</si>
  <si>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</si>
  <si>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</si>
  <si>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</si>
  <si>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</si>
  <si>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</si>
  <si>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</si>
  <si>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</si>
  <si>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</si>
  <si>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</si>
  <si>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</si>
  <si>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</si>
  <si>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</si>
  <si>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</si>
  <si>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</si>
  <si>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</si>
  <si>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</si>
  <si>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</si>
  <si>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</si>
  <si>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</si>
  <si>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</si>
  <si>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</si>
  <si>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</si>
  <si>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</si>
  <si>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</si>
  <si>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</si>
  <si>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</si>
  <si>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</si>
  <si>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</si>
  <si>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</si>
  <si>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</si>
  <si>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</si>
  <si>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</si>
  <si>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</si>
  <si>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</si>
  <si>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</si>
  <si>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</si>
  <si>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</si>
  <si>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</si>
  <si>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</si>
  <si>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</si>
  <si>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</si>
  <si>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</si>
  <si>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</si>
  <si>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</si>
  <si>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</si>
  <si>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</si>
  <si>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</si>
  <si>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</si>
  <si>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</si>
  <si>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</si>
  <si>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</si>
  <si>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</si>
  <si>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</si>
  <si>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</si>
  <si>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</si>
  <si>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</si>
  <si>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</si>
  <si>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</si>
  <si>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</si>
  <si>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</si>
  <si>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</si>
  <si>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</si>
  <si>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</si>
  <si>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</si>
  <si>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</si>
  <si>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</si>
  <si>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</si>
  <si>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</si>
  <si>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</si>
  <si>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</si>
  <si>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</si>
  <si>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</si>
  <si>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</si>
  <si>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</si>
  <si>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</si>
  <si>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</si>
  <si>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</si>
  <si>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</si>
  <si>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</si>
  <si>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</si>
  <si>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</si>
  <si>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</si>
  <si>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</si>
  <si>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</si>
  <si>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</si>
  <si>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</si>
  <si>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</si>
  <si>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</si>
  <si>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</si>
  <si>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</si>
  <si>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</si>
  <si>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</si>
  <si>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</si>
  <si>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</si>
  <si>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</si>
  <si>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</si>
  <si>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</si>
  <si>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</si>
  <si>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</si>
  <si>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</si>
  <si>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</si>
  <si>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</si>
  <si>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</si>
  <si>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</si>
  <si>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</si>
  <si>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</si>
  <si>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</si>
  <si>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</si>
  <si>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</si>
  <si>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</si>
  <si>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</si>
  <si>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</si>
  <si>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</si>
  <si>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</si>
  <si>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</si>
  <si>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</si>
  <si>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</si>
  <si>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</si>
  <si>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</si>
  <si>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</si>
  <si>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</si>
  <si>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</si>
  <si>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</si>
  <si>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</si>
  <si>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</si>
  <si>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</si>
  <si>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</si>
  <si>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</si>
  <si>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</si>
  <si>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</si>
  <si>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</si>
  <si>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</si>
  <si>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</si>
  <si>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</si>
  <si>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</si>
  <si>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</si>
  <si>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</si>
  <si>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</si>
  <si>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</si>
  <si>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</si>
  <si>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</si>
  <si>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</si>
  <si>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</si>
  <si>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</si>
  <si>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</si>
  <si>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</si>
  <si>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</si>
  <si>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</si>
  <si>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</si>
  <si>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</si>
  <si>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</si>
  <si>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</si>
  <si>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</si>
  <si>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</si>
  <si>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</si>
  <si>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</si>
  <si>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</si>
  <si>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</si>
  <si>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</si>
  <si>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</si>
  <si>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</si>
  <si>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</si>
  <si>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</si>
  <si>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</si>
  <si>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</si>
  <si>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</si>
  <si>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</si>
  <si>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</si>
  <si>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</si>
  <si>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</si>
  <si>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</si>
  <si>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</si>
  <si>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</si>
  <si>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</si>
  <si>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</si>
  <si>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</si>
  <si>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</si>
  <si>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</si>
  <si>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</si>
  <si>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</si>
  <si>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</si>
  <si>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</si>
  <si>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</si>
  <si>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</si>
  <si>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</si>
  <si>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</si>
  <si>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</si>
  <si>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</si>
  <si>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</si>
  <si>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</si>
  <si>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</si>
  <si>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</si>
  <si>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</si>
  <si>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</si>
  <si>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</si>
  <si>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</si>
  <si>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</si>
  <si>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</si>
  <si>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</si>
  <si>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</si>
  <si>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</si>
  <si>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</si>
  <si>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</si>
  <si>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</si>
  <si>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</si>
  <si>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</si>
  <si>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</si>
  <si>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</si>
  <si>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</si>
  <si>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</si>
  <si>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</si>
  <si>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</si>
  <si>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</si>
  <si>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</si>
  <si>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</si>
  <si>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</si>
  <si>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</si>
  <si>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</si>
  <si>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</si>
  <si>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</si>
  <si>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</si>
  <si>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</si>
  <si>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</si>
  <si>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</si>
  <si>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</si>
  <si>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</si>
  <si>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</si>
  <si>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</si>
  <si>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</si>
  <si>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</si>
  <si>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</si>
  <si>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</si>
  <si>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</si>
  <si>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</si>
  <si>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</si>
  <si>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</si>
  <si>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</si>
  <si>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</si>
  <si>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</si>
  <si>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</si>
  <si>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</si>
  <si>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</si>
  <si>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</si>
  <si>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</si>
  <si>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</si>
  <si>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</si>
  <si>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</si>
  <si>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</si>
  <si>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</si>
  <si>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</si>
  <si>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</si>
  <si>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</si>
  <si>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</si>
  <si>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</si>
  <si>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</si>
  <si>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</si>
  <si>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</si>
  <si>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</si>
  <si>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</si>
  <si>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</si>
  <si>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</si>
  <si>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</si>
  <si>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</si>
  <si>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</si>
  <si>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</si>
  <si>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</si>
  <si>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</si>
  <si>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</si>
  <si>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</si>
  <si>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</si>
  <si>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</si>
  <si>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</si>
  <si>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</si>
  <si>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</si>
  <si>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</si>
  <si>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</si>
  <si>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</si>
  <si>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</si>
  <si>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</si>
  <si>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</si>
  <si>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</si>
  <si>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</si>
  <si>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</si>
  <si>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</si>
  <si>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</si>
  <si>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</si>
  <si>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</si>
  <si>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</si>
  <si>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</si>
  <si>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</si>
  <si>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</si>
  <si>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</si>
  <si>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</si>
  <si>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</si>
  <si>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</si>
  <si>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</si>
  <si>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</si>
  <si>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</si>
  <si>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</si>
  <si>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</si>
  <si>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</si>
  <si>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</si>
  <si>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</si>
  <si>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</si>
  <si>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</si>
  <si>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</si>
  <si>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</si>
  <si>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</si>
  <si>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</si>
  <si>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</si>
  <si>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</si>
  <si>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</si>
  <si>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</si>
  <si>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</si>
  <si>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</si>
  <si>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</si>
  <si>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</si>
  <si>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</si>
  <si>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</si>
  <si>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</si>
  <si>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</si>
  <si>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</si>
  <si>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</si>
  <si>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</si>
  <si>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</si>
  <si>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</si>
  <si>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</si>
  <si>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</si>
  <si>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</si>
  <si>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</si>
  <si>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</si>
  <si>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</si>
  <si>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</si>
  <si>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</si>
  <si>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</si>
  <si>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</si>
  <si>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</si>
  <si>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</si>
  <si>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</si>
  <si>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</si>
  <si>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</si>
  <si>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</si>
  <si>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</si>
  <si>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</si>
  <si>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</si>
  <si>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</si>
  <si>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</si>
  <si>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</si>
  <si>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</si>
  <si>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</si>
  <si>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</si>
  <si>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</si>
  <si>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</si>
  <si>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</si>
  <si>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</si>
  <si>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</si>
  <si>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</si>
  <si>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</si>
  <si>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</si>
  <si>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</si>
  <si>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</si>
  <si>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</si>
  <si>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</si>
  <si>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</si>
  <si>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</si>
  <si>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</si>
  <si>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</si>
  <si>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</si>
  <si>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</si>
  <si>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</si>
  <si>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</si>
  <si>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</si>
  <si>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</si>
  <si>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</si>
  <si>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</si>
  <si>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</si>
  <si>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</si>
  <si>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</si>
  <si>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</si>
  <si>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</si>
  <si>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</si>
  <si>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</si>
  <si>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</si>
  <si>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</si>
  <si>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</si>
  <si>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</si>
  <si>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</si>
  <si>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</si>
  <si>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</si>
  <si>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</si>
  <si>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</si>
  <si>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</si>
  <si>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</si>
  <si>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</si>
  <si>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</si>
  <si>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</si>
  <si>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</si>
  <si>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</si>
  <si>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</si>
  <si>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</si>
  <si>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</si>
  <si>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</si>
  <si>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</si>
  <si>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</si>
  <si>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</si>
  <si>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</si>
  <si>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</si>
  <si>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</si>
  <si>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</si>
  <si>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</si>
  <si>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</si>
  <si>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</si>
  <si>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</si>
  <si>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</si>
  <si>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</si>
  <si>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</si>
  <si>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</si>
  <si>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</si>
  <si>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</si>
  <si>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</si>
  <si>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</si>
  <si>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</si>
  <si>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</si>
  <si>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</si>
  <si>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</si>
  <si>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</si>
  <si>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</si>
  <si>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</si>
  <si>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</si>
  <si>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</si>
  <si>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</si>
  <si>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</si>
  <si>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</si>
  <si>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</si>
  <si>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</si>
  <si>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</si>
  <si>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</si>
  <si>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</si>
  <si>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</si>
  <si>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</si>
  <si>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</si>
  <si>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</si>
  <si>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</si>
  <si>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</si>
  <si>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</si>
  <si>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</si>
  <si>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</si>
  <si>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</si>
  <si>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</si>
  <si>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</si>
  <si>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</si>
  <si>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</si>
  <si>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</si>
  <si>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</si>
  <si>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</si>
  <si>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</si>
  <si>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</si>
  <si>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</si>
  <si>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</si>
  <si>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</si>
  <si>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</si>
  <si>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</si>
  <si>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</si>
  <si>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</si>
  <si>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</si>
  <si>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</si>
  <si>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</si>
  <si>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</si>
  <si>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</si>
  <si>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</si>
  <si>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</si>
  <si>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</si>
  <si>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</si>
  <si>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</si>
  <si>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</si>
  <si>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</si>
  <si>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</si>
  <si>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</si>
  <si>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</si>
  <si>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</si>
  <si>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</si>
  <si>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</si>
  <si>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</si>
  <si>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</si>
  <si>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</si>
  <si>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</si>
  <si>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</si>
  <si>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</si>
  <si>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</si>
  <si>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</si>
  <si>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</si>
  <si>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</si>
  <si>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</si>
  <si>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</si>
  <si>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</si>
  <si>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</si>
  <si>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</si>
  <si>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</si>
  <si>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</si>
  <si>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</si>
  <si>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</si>
  <si>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</si>
  <si>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</si>
  <si>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</si>
  <si>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</si>
  <si>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</si>
  <si>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</si>
  <si>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</si>
  <si>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</si>
  <si>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</si>
  <si>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</si>
  <si>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</si>
  <si>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</si>
  <si>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</si>
  <si>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</si>
  <si>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</si>
  <si>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</si>
  <si>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</si>
  <si>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</si>
  <si>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</si>
  <si>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</si>
  <si>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</si>
  <si>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</si>
  <si>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</si>
  <si>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</si>
  <si>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</si>
  <si>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</si>
  <si>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</si>
  <si>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</si>
  <si>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</si>
  <si>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</si>
  <si>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</si>
  <si>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</si>
  <si>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</si>
  <si>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</si>
  <si>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</si>
  <si>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</si>
  <si>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</si>
  <si>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</si>
  <si>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</si>
  <si>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</si>
  <si>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</si>
  <si>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</si>
  <si>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</si>
  <si>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</si>
  <si>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</si>
  <si>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</si>
  <si>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</si>
  <si>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</si>
  <si>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</si>
  <si>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</si>
  <si>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</si>
  <si>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</si>
  <si>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</si>
  <si>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</si>
  <si>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</si>
  <si>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</si>
  <si>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</si>
  <si>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</si>
  <si>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</si>
  <si>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</si>
  <si>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</si>
  <si>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</si>
  <si>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</si>
  <si>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</si>
  <si>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</si>
  <si>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</si>
  <si>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</si>
  <si>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</si>
  <si>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</si>
  <si>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</si>
  <si>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</si>
  <si>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</si>
  <si>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</si>
  <si>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</si>
  <si>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</si>
  <si>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</si>
  <si>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</si>
  <si>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</si>
  <si>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</si>
  <si>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</si>
  <si>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</si>
  <si>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</si>
  <si>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</si>
  <si>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</si>
  <si>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</si>
  <si>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</si>
  <si>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</si>
  <si>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</si>
  <si>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</si>
  <si>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</si>
  <si>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</si>
  <si>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</si>
  <si>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</si>
  <si>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</si>
  <si>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</si>
  <si>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</si>
  <si>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</si>
  <si>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</si>
  <si>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</si>
  <si>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</si>
  <si>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</si>
  <si>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</si>
  <si>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</si>
  <si>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</si>
  <si>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</si>
  <si>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</si>
  <si>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</si>
  <si>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</si>
  <si>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</si>
  <si>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</si>
  <si>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</si>
  <si>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</si>
  <si>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</si>
  <si>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</si>
  <si>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</si>
  <si>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</si>
  <si>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</si>
  <si>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</si>
  <si>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</si>
  <si>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</si>
  <si>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</si>
  <si>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</si>
  <si>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</si>
  <si>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</si>
  <si>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</si>
  <si>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</si>
  <si>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</si>
  <si>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</si>
  <si>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</si>
  <si>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</si>
  <si>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</si>
  <si>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</si>
  <si>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</si>
  <si>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</si>
  <si>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</si>
  <si>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</si>
  <si>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</si>
  <si>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</si>
  <si>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</si>
  <si>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</si>
  <si>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</si>
  <si>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</si>
  <si>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</si>
  <si>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</si>
  <si>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</si>
  <si>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</si>
  <si>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</si>
  <si>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</si>
  <si>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</si>
  <si>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</si>
  <si>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</si>
  <si>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</si>
  <si>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</si>
  <si>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</si>
  <si>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</si>
  <si>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</si>
  <si>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</si>
  <si>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</si>
  <si>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</si>
  <si>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</si>
  <si>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</si>
  <si>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</si>
  <si>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</si>
  <si>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</si>
  <si>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</si>
  <si>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</si>
  <si>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</si>
  <si>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</si>
  <si>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</si>
  <si>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</si>
  <si>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</si>
  <si>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</si>
  <si>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</si>
  <si>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</si>
  <si>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</si>
  <si>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</si>
  <si>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</si>
  <si>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</si>
  <si>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</si>
  <si>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</si>
  <si>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</si>
  <si>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</si>
  <si>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</si>
  <si>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</si>
  <si>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</si>
  <si>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</si>
  <si>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</si>
  <si>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</si>
  <si>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</si>
  <si>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</si>
  <si>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</si>
  <si>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</si>
  <si>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</si>
  <si>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</si>
  <si>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</si>
  <si>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</si>
  <si>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</si>
  <si>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</si>
  <si>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</si>
  <si>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</si>
  <si>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</si>
  <si>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</si>
  <si>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</si>
  <si>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</si>
  <si>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</si>
  <si>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</si>
  <si>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</si>
  <si>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</si>
  <si>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</si>
  <si>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</si>
  <si>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</si>
  <si>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</si>
  <si>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</si>
  <si>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</si>
  <si>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</si>
  <si>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</si>
  <si>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</si>
  <si>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</si>
  <si>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</si>
  <si>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</si>
  <si>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</si>
  <si>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</si>
  <si>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</si>
  <si>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</si>
  <si>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</si>
  <si>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</si>
  <si>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</si>
  <si>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</si>
  <si>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</si>
  <si>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</si>
  <si>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</si>
  <si>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</si>
  <si>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</si>
  <si>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</si>
  <si>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</si>
  <si>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</si>
  <si>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</si>
  <si>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</si>
  <si>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</si>
  <si>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</si>
  <si>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</si>
  <si>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</si>
  <si>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</si>
  <si>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</si>
  <si>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</si>
  <si>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</si>
  <si>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</si>
  <si>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</si>
  <si>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</si>
  <si>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</si>
  <si>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</si>
  <si>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</si>
  <si>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</si>
  <si>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</si>
  <si>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</si>
  <si>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</si>
  <si>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</si>
  <si>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</si>
  <si>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</si>
  <si>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</si>
  <si>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</si>
  <si>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</si>
  <si>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</si>
  <si>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</si>
  <si>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</si>
  <si>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</si>
  <si>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</si>
  <si>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</si>
  <si>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</si>
  <si>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</si>
  <si>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</si>
  <si>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</si>
  <si>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</si>
  <si>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</si>
  <si>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</si>
  <si>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</si>
  <si>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</si>
  <si>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</si>
  <si>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</si>
  <si>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</si>
  <si>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</si>
  <si>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</si>
  <si>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</si>
  <si>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</si>
  <si>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</si>
  <si>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</si>
  <si>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</si>
  <si>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</si>
  <si>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</si>
  <si>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</si>
  <si>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</si>
  <si>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</si>
  <si>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</si>
  <si>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</si>
  <si>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</si>
  <si>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</si>
  <si>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</si>
  <si>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</si>
  <si>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</si>
  <si>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</si>
  <si>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</si>
  <si>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</si>
  <si>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</si>
  <si>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</si>
  <si>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</si>
  <si>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</si>
  <si>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</si>
  <si>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</si>
  <si>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</si>
  <si>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</si>
  <si>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</si>
  <si>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</si>
  <si>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</si>
  <si>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</si>
  <si>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</si>
  <si>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</si>
  <si>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</si>
  <si>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</si>
  <si>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</si>
  <si>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</si>
  <si>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</si>
  <si>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</si>
  <si>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</si>
  <si>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</si>
  <si>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</si>
  <si>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</si>
  <si>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</si>
  <si>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</si>
  <si>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</si>
  <si>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</si>
  <si>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</si>
  <si>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</si>
  <si>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</si>
  <si>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</si>
  <si>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</si>
  <si>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</si>
  <si>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</si>
  <si>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</si>
  <si>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</si>
  <si>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</si>
  <si>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</si>
  <si>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</si>
  <si>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</si>
  <si>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</si>
  <si>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</si>
  <si>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</si>
  <si>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</si>
  <si>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</si>
  <si>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</si>
  <si>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</si>
  <si>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</si>
  <si>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</si>
  <si>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</si>
  <si>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</si>
  <si>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</si>
  <si>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</si>
  <si>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</si>
  <si>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</si>
  <si>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</si>
  <si>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</si>
  <si>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</si>
  <si>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</si>
  <si>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</si>
  <si>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</si>
  <si>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</si>
  <si>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</si>
  <si>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</si>
  <si>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</si>
  <si>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</si>
  <si>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</si>
  <si>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</si>
  <si>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</si>
  <si>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</si>
  <si>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</si>
  <si>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</si>
  <si>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</si>
  <si>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</si>
  <si>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</si>
  <si>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</si>
  <si>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</si>
  <si>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</si>
  <si>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</si>
  <si>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</si>
  <si>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</si>
  <si>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</si>
  <si>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</si>
  <si>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</si>
  <si>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</si>
  <si>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</si>
  <si>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</si>
  <si>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</si>
  <si>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</si>
  <si>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</si>
  <si>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</si>
  <si>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</si>
  <si>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</si>
  <si>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</si>
  <si>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</si>
  <si>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</si>
  <si>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</si>
  <si>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</si>
  <si>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</si>
  <si>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</si>
  <si>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</si>
  <si>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</si>
  <si>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</si>
  <si>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</si>
  <si>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</si>
  <si>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</si>
  <si>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</si>
  <si>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</si>
  <si>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</si>
  <si>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</si>
  <si>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</si>
  <si>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</si>
  <si>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</si>
  <si>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</si>
  <si>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</si>
  <si>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</si>
  <si>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</si>
  <si>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</si>
  <si>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</si>
  <si>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</si>
  <si>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</si>
  <si>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</si>
  <si>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</si>
  <si>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</si>
  <si>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</si>
  <si>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</si>
  <si>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</si>
  <si>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</si>
  <si>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</si>
  <si>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</si>
  <si>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</si>
  <si>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</si>
  <si>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</si>
  <si>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</si>
  <si>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</si>
  <si>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</si>
  <si>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</si>
  <si>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</si>
  <si>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</si>
  <si>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</si>
  <si>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</si>
  <si>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</si>
  <si>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</si>
  <si>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</si>
  <si>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</si>
  <si>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</si>
  <si>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</si>
  <si>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</si>
  <si>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</si>
  <si>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</si>
  <si>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</si>
  <si>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</si>
  <si>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</si>
  <si>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</si>
  <si>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</si>
  <si>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</si>
  <si>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</si>
  <si>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</si>
  <si>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</si>
  <si>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</si>
  <si>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</si>
  <si>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</si>
  <si>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</si>
  <si>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</si>
  <si>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</si>
  <si>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</si>
  <si>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</si>
  <si>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</si>
  <si>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</si>
  <si>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</si>
  <si>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</si>
  <si>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</si>
  <si>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</si>
  <si>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</si>
  <si>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</si>
  <si>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</si>
  <si>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</si>
  <si>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</si>
  <si>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</si>
  <si>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</si>
  <si>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</si>
  <si>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</si>
  <si>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</si>
  <si>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</si>
  <si>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</si>
  <si>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</si>
  <si>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</si>
  <si>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</si>
  <si>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</si>
  <si>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</si>
  <si>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</si>
  <si>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</si>
  <si>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</si>
  <si>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</si>
  <si>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</si>
  <si>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</si>
  <si>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</si>
  <si>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</si>
  <si>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</si>
  <si>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</si>
  <si>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</si>
  <si>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</si>
  <si>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</si>
  <si>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</si>
  <si>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</si>
  <si>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</si>
  <si>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</si>
  <si>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</si>
  <si>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</si>
  <si>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</si>
  <si>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</si>
  <si>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</si>
  <si>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</si>
  <si>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</si>
  <si>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</si>
  <si>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</si>
  <si>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</si>
  <si>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</si>
  <si>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</si>
  <si>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</si>
  <si>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</si>
  <si>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</si>
  <si>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</si>
  <si>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</si>
  <si>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</si>
  <si>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</si>
  <si>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</si>
  <si>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</si>
  <si>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</si>
  <si>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</si>
  <si>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</si>
  <si>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</si>
  <si>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</si>
  <si>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</si>
  <si>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</si>
  <si>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</si>
  <si>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</si>
  <si>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</si>
  <si>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</si>
  <si>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</si>
  <si>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</si>
  <si>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</si>
  <si>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</si>
  <si>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</si>
  <si>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</si>
  <si>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</si>
  <si>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</si>
  <si>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</si>
  <si>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</si>
  <si>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</si>
  <si>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</si>
  <si>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</si>
  <si>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</si>
  <si>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</si>
  <si>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</si>
  <si>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</si>
  <si>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</si>
  <si>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</si>
  <si>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</si>
  <si>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</si>
  <si>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</si>
  <si>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</si>
  <si>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</si>
  <si>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</si>
  <si>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</si>
  <si>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</si>
  <si>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</si>
  <si>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</si>
  <si>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</si>
  <si>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</si>
  <si>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</si>
  <si>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</si>
  <si>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</si>
  <si>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</si>
  <si>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</si>
  <si>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</si>
  <si>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</si>
  <si>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</si>
  <si>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</si>
  <si>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</si>
  <si>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</si>
  <si>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</si>
  <si>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</si>
  <si>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</si>
  <si>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</si>
  <si>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</si>
  <si>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</si>
  <si>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</si>
  <si>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</si>
  <si>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</si>
  <si>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</si>
  <si>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</si>
  <si>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</si>
  <si>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</si>
  <si>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</si>
  <si>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</si>
  <si>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</si>
  <si>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</si>
  <si>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</si>
  <si>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</si>
  <si>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</si>
  <si>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</si>
  <si>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</si>
  <si>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</si>
  <si>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</si>
  <si>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</si>
  <si>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</si>
  <si>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</si>
  <si>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</si>
  <si>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</si>
  <si>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</si>
  <si>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</si>
  <si>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</si>
  <si>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</si>
  <si>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</si>
  <si>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</si>
  <si>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</si>
  <si>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</si>
  <si>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</si>
  <si>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</si>
  <si>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</si>
  <si>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</si>
  <si>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</si>
  <si>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</si>
  <si>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</si>
  <si>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</si>
  <si>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</si>
  <si>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</si>
  <si>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</si>
  <si>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</si>
  <si>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</si>
  <si>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</si>
  <si>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</si>
  <si>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</si>
  <si>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</si>
  <si>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</si>
  <si>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</si>
  <si>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</si>
  <si>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</si>
  <si>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</si>
  <si>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</si>
  <si>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</si>
  <si>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</si>
  <si>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</si>
  <si>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</si>
  <si>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</si>
  <si>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</si>
  <si>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</si>
  <si>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</si>
  <si>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</si>
  <si>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</si>
  <si>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</si>
  <si>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</si>
  <si>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</si>
  <si>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</si>
  <si>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</si>
  <si>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</si>
  <si>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</si>
  <si>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</si>
  <si>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</si>
  <si>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</si>
  <si>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</si>
  <si>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</si>
  <si>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</si>
  <si>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</si>
  <si>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</si>
  <si>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</si>
  <si>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</si>
  <si>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</si>
  <si>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</si>
  <si>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</si>
  <si>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</si>
  <si>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</si>
  <si>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</si>
  <si>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</si>
  <si>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</si>
  <si>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</si>
  <si>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</si>
  <si>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</si>
  <si>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</si>
  <si>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</si>
  <si>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</si>
  <si>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</si>
  <si>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</si>
  <si>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</si>
  <si>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</si>
  <si>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</si>
  <si>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</si>
  <si>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</si>
  <si>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</si>
  <si>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</si>
  <si>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</si>
  <si>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</si>
  <si>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</si>
  <si>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</si>
  <si>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</si>
  <si>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</si>
  <si>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</si>
  <si>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</si>
  <si>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</si>
  <si>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</si>
  <si>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</si>
  <si>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</si>
  <si>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</si>
  <si>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</si>
  <si>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</si>
  <si>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</si>
  <si>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</si>
  <si>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</si>
  <si>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</si>
  <si>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</si>
  <si>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</si>
  <si>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</si>
  <si>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</si>
  <si>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</si>
  <si>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</si>
  <si>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</si>
  <si>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</si>
  <si>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</si>
  <si>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</si>
  <si>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</si>
  <si>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</si>
  <si>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</si>
  <si>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</si>
  <si>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</si>
  <si>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</si>
  <si>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</si>
  <si>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</si>
  <si>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</si>
  <si>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</si>
  <si>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</si>
  <si>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</si>
  <si>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</si>
  <si>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</si>
  <si>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</si>
  <si>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</si>
  <si>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</si>
  <si>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</si>
  <si>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</si>
  <si>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</si>
  <si>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</si>
  <si>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</si>
  <si>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</si>
  <si>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</si>
  <si>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</si>
  <si>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</si>
  <si>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</si>
  <si>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</si>
  <si>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</si>
  <si>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</si>
  <si>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</si>
  <si>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</si>
  <si>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</si>
  <si>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</si>
  <si>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</si>
  <si>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</si>
  <si>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</si>
  <si>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</si>
  <si>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</si>
  <si>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</si>
  <si>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</si>
  <si>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</si>
  <si>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</si>
  <si>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</si>
  <si>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</si>
  <si>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</si>
  <si>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</si>
  <si>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</si>
  <si>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</si>
  <si>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</si>
  <si>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</si>
  <si>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</si>
  <si>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</si>
  <si>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</si>
  <si>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</si>
  <si>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</si>
  <si>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</si>
  <si>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</si>
  <si>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</si>
  <si>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</si>
  <si>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</si>
  <si>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</si>
  <si>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</si>
  <si>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</si>
  <si>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</si>
  <si>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</si>
  <si>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</si>
  <si>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</si>
  <si>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</si>
  <si>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</si>
  <si>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</si>
  <si>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</si>
  <si>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</si>
  <si>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</si>
  <si>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</si>
  <si>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</si>
  <si>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</si>
  <si>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</si>
  <si>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</si>
  <si>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</si>
  <si>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</si>
  <si>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</si>
  <si>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</si>
  <si>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</si>
  <si>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</si>
  <si>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</si>
  <si>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</si>
  <si>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</si>
  <si>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</si>
  <si>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</si>
  <si>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</si>
  <si>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</si>
  <si>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</si>
  <si>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</si>
  <si>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</si>
  <si>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</si>
  <si>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</si>
  <si>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</si>
  <si>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</si>
  <si>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</si>
  <si>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</si>
  <si>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</si>
  <si>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</si>
  <si>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</si>
  <si>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</si>
  <si>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</si>
  <si>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</si>
  <si>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</si>
  <si>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</si>
  <si>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</si>
  <si>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</si>
  <si>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</si>
  <si>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</si>
  <si>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</si>
  <si>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</si>
  <si>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</si>
  <si>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</si>
  <si>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</si>
  <si>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</si>
  <si>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</si>
  <si>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</si>
  <si>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</si>
  <si>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</si>
  <si>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</si>
  <si>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</si>
  <si>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</si>
  <si>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</si>
  <si>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</si>
  <si>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</si>
  <si>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</si>
  <si>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</si>
  <si>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</si>
  <si>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</si>
  <si>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</si>
  <si>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</si>
  <si>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</si>
  <si>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</si>
  <si>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</si>
  <si>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</si>
  <si>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</si>
  <si>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</si>
  <si>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</si>
  <si>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</si>
  <si>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</si>
  <si>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</si>
  <si>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</si>
  <si>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</si>
  <si>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</si>
  <si>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</si>
  <si>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</si>
  <si>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</si>
  <si>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</si>
  <si>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</si>
  <si>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</si>
  <si>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</si>
  <si>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</si>
  <si>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</si>
  <si>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</si>
  <si>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</si>
  <si>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</si>
  <si>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</si>
  <si>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</si>
  <si>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</si>
  <si>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</si>
  <si>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</si>
  <si>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</si>
  <si>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</si>
  <si>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</si>
  <si>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</si>
  <si>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</si>
  <si>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</si>
  <si>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</si>
  <si>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</si>
  <si>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</si>
  <si>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</si>
  <si>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</si>
  <si>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</si>
  <si>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</si>
  <si>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</si>
  <si>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</si>
  <si>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</si>
  <si>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</si>
  <si>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</si>
  <si>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</si>
  <si>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</si>
  <si>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</si>
  <si>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</si>
  <si>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</si>
  <si>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</si>
  <si>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</si>
  <si>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</si>
  <si>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</si>
  <si>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</si>
  <si>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</si>
  <si>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</si>
  <si>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</si>
  <si>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</si>
  <si>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</si>
  <si>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</si>
  <si>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</si>
  <si>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</si>
  <si>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</si>
  <si>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</si>
  <si>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</si>
  <si>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</si>
  <si>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</si>
  <si>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</si>
  <si>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</si>
  <si>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</si>
  <si>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</si>
  <si>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</si>
  <si>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</si>
  <si>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</si>
  <si>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</si>
  <si>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</si>
  <si>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</si>
  <si>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</si>
  <si>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</si>
  <si>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</si>
  <si>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</si>
  <si>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</si>
  <si>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</si>
  <si>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</si>
  <si>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</si>
  <si>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</si>
  <si>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</si>
  <si>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</si>
  <si>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</si>
  <si>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</si>
  <si>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</si>
  <si>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</si>
  <si>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</si>
  <si>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</si>
  <si>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</si>
  <si>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</si>
  <si>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</si>
  <si>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</si>
  <si>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</si>
  <si>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</si>
  <si>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</si>
  <si>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</si>
  <si>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</si>
  <si>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</si>
  <si>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</si>
  <si>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</si>
  <si>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</si>
  <si>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</si>
  <si>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</si>
  <si>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</si>
  <si>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</si>
  <si>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</si>
  <si>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</si>
  <si>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</si>
  <si>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</si>
  <si>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</si>
  <si>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</si>
  <si>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</si>
  <si>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</si>
  <si>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</si>
  <si>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</si>
  <si>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</si>
  <si>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</si>
  <si>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</si>
  <si>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</si>
  <si>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</si>
  <si>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</si>
  <si>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</si>
  <si>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</si>
  <si>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</si>
  <si>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</si>
  <si>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</si>
  <si>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</si>
  <si>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</si>
  <si>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</si>
  <si>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</si>
  <si>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</si>
  <si>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</si>
  <si>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</si>
  <si>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</si>
  <si>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</si>
  <si>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</si>
  <si>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</si>
  <si>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</si>
  <si>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</si>
  <si>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</si>
  <si>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</si>
  <si>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</si>
  <si>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</si>
  <si>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</si>
  <si>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</si>
  <si>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</si>
  <si>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</si>
  <si>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</si>
  <si>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</si>
  <si>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</si>
  <si>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</si>
  <si>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</si>
  <si>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</si>
  <si>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</si>
  <si>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</si>
  <si>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</si>
  <si>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</si>
  <si>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</si>
  <si>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</si>
  <si>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</si>
  <si>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</si>
  <si>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</si>
  <si>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</si>
  <si>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</si>
  <si>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</si>
  <si>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</si>
  <si>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</si>
  <si>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</si>
  <si>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</si>
  <si>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</si>
  <si>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</si>
  <si>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</si>
  <si>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</si>
  <si>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</si>
  <si>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</si>
  <si>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</si>
  <si>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</si>
  <si>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</si>
  <si>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</si>
  <si>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</si>
  <si>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</si>
  <si>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</si>
  <si>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</si>
  <si>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</si>
  <si>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</si>
  <si>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</si>
  <si>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</si>
  <si>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</si>
  <si>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</si>
  <si>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</si>
  <si>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</si>
  <si>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</si>
  <si>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</si>
  <si>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</si>
  <si>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</si>
  <si>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</si>
  <si>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</si>
  <si>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</si>
  <si>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</si>
  <si>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</si>
  <si>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</si>
  <si>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</si>
  <si>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</si>
  <si>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</si>
  <si>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</si>
  <si>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</si>
  <si>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</si>
  <si>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</si>
  <si>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</si>
  <si>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</si>
  <si>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</si>
  <si>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</si>
  <si>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</si>
  <si>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</si>
  <si>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</si>
  <si>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</si>
  <si>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</si>
  <si>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</si>
  <si>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</si>
  <si>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</si>
  <si>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</si>
  <si>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</si>
  <si>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</si>
  <si>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</si>
  <si>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</si>
  <si>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</si>
  <si>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</si>
  <si>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</si>
  <si>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</si>
  <si>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</si>
  <si>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</si>
  <si>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</si>
  <si>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</si>
  <si>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</si>
  <si>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</si>
  <si>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</si>
  <si>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</si>
  <si>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</si>
  <si>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</si>
  <si>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</si>
  <si>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</si>
  <si>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</si>
  <si>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</si>
  <si>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</si>
  <si>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</si>
  <si>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</si>
  <si>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</si>
  <si>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</si>
  <si>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</si>
  <si>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</si>
  <si>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</si>
  <si>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</si>
  <si>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</si>
  <si>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</si>
  <si>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</si>
  <si>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</si>
  <si>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</si>
  <si>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</si>
  <si>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</si>
  <si>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</si>
  <si>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</si>
  <si>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</si>
  <si>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</si>
  <si>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</si>
  <si>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</si>
  <si>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</si>
  <si>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</si>
  <si>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</si>
  <si>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</si>
  <si>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</si>
  <si>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</si>
  <si>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</si>
  <si>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</si>
  <si>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</si>
  <si>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</si>
  <si>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</si>
  <si>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</si>
  <si>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</si>
  <si>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</si>
  <si>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</si>
  <si>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</si>
  <si>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</si>
  <si>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</si>
  <si>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</si>
  <si>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</si>
  <si>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</si>
  <si>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</si>
  <si>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</si>
  <si>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</si>
  <si>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</si>
  <si>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</si>
  <si>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</si>
  <si>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</si>
  <si>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</si>
  <si>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</si>
  <si>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</si>
  <si>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</si>
  <si>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</si>
  <si>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</si>
  <si>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</si>
  <si>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</si>
  <si>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</si>
  <si>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</si>
  <si>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</si>
  <si>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</si>
  <si>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</si>
  <si>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</si>
  <si>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</si>
  <si>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</si>
  <si>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</si>
  <si>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</si>
  <si>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</si>
  <si>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</si>
  <si>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</si>
  <si>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</si>
  <si>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</si>
  <si>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</si>
  <si>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</si>
  <si>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</si>
  <si>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</si>
  <si>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</si>
  <si>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</si>
  <si>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</si>
  <si>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</si>
  <si>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</si>
  <si>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</si>
  <si>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</si>
  <si>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</si>
  <si>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</si>
  <si>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</si>
  <si>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</si>
  <si>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</si>
  <si>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</si>
  <si>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</si>
  <si>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</si>
  <si>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</si>
  <si>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</si>
  <si>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</si>
  <si>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</si>
  <si>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</si>
  <si>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</si>
  <si>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</si>
  <si>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</si>
  <si>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</si>
  <si>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</si>
  <si>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</si>
  <si>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</si>
  <si>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</si>
  <si>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</si>
  <si>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</si>
  <si>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</si>
  <si>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</si>
  <si>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</si>
  <si>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</si>
  <si>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</si>
  <si>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</si>
  <si>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</si>
  <si>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</si>
  <si>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</si>
  <si>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</si>
  <si>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</si>
  <si>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</si>
  <si>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</si>
  <si>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</si>
  <si>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</si>
  <si>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</si>
  <si>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</si>
  <si>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</si>
  <si>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</si>
  <si>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</si>
  <si>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</si>
  <si>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</si>
  <si>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</si>
  <si>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</si>
  <si>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</si>
  <si>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</si>
  <si>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</si>
  <si>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</si>
  <si>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</si>
  <si>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</si>
  <si>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</si>
  <si>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</si>
  <si>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</si>
  <si>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</si>
  <si>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</si>
  <si>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</si>
  <si>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</si>
  <si>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</si>
  <si>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</si>
  <si>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</si>
  <si>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</si>
  <si>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</si>
  <si>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</si>
  <si>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</si>
  <si>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</si>
  <si>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</si>
  <si>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</si>
  <si>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</si>
  <si>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</si>
  <si>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</si>
  <si>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</si>
  <si>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</si>
  <si>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</si>
  <si>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</si>
  <si>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</si>
  <si>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</si>
  <si>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</si>
  <si>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</si>
  <si>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</si>
  <si>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</si>
  <si>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</si>
  <si>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</si>
  <si>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</si>
  <si>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</si>
  <si>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</si>
  <si>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</si>
  <si>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</si>
  <si>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</si>
  <si>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</si>
  <si>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</si>
  <si>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</si>
  <si>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</si>
  <si>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</si>
  <si>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</si>
  <si>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</si>
  <si>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</si>
  <si>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</si>
  <si>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</si>
  <si>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</si>
  <si>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</si>
  <si>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</si>
  <si>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</si>
  <si>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</si>
  <si>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</si>
  <si>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</si>
  <si>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</si>
  <si>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</si>
  <si>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</si>
  <si>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</si>
  <si>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</si>
  <si>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</si>
  <si>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</si>
  <si>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</si>
  <si>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</si>
  <si>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</si>
  <si>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</si>
  <si>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</si>
  <si>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</si>
  <si>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</si>
  <si>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</si>
  <si>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</si>
  <si>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</si>
  <si>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</si>
  <si>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</si>
  <si>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</si>
  <si>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</si>
  <si>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</si>
  <si>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</si>
  <si>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</si>
  <si>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</si>
  <si>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</si>
  <si>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</si>
  <si>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</si>
  <si>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</si>
  <si>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</si>
  <si>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</si>
  <si>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</si>
  <si>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</si>
  <si>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</si>
  <si>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</si>
  <si>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</si>
  <si>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</si>
  <si>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</si>
  <si>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</si>
  <si>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</si>
  <si>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</si>
  <si>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</si>
  <si>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</si>
  <si>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</si>
  <si>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</si>
  <si>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</si>
  <si>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</si>
  <si>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</si>
  <si>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</si>
  <si>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</si>
  <si>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</si>
  <si>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</si>
  <si>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</si>
  <si>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</si>
  <si>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</si>
  <si>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</si>
  <si>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</si>
  <si>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</si>
  <si>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</si>
  <si>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</si>
  <si>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</si>
  <si>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</si>
  <si>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</si>
  <si>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</si>
  <si>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</si>
  <si>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</si>
  <si>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</si>
  <si>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</si>
  <si>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</si>
  <si>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</si>
  <si>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</si>
  <si>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</si>
  <si>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</si>
  <si>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</si>
  <si>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</si>
  <si>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</si>
  <si>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</si>
  <si>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</si>
  <si>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</si>
  <si>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</si>
  <si>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</si>
  <si>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</si>
  <si>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</si>
  <si>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</si>
  <si>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</si>
  <si>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</si>
  <si>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</si>
  <si>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</si>
  <si>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</si>
  <si>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</si>
  <si>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</si>
  <si>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</si>
  <si>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</si>
  <si>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</si>
  <si>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</si>
  <si>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</si>
  <si>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</si>
  <si>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</si>
  <si>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</si>
  <si>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</si>
  <si>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</si>
  <si>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</si>
  <si>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</si>
  <si>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</si>
  <si>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</si>
  <si>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</si>
  <si>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</si>
  <si>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</si>
  <si>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</si>
  <si>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</si>
  <si>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</si>
  <si>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</si>
  <si>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</si>
  <si>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</si>
  <si>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</si>
  <si>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</si>
  <si>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</si>
  <si>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</si>
  <si>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</si>
  <si>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</si>
  <si>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</si>
  <si>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</si>
  <si>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</si>
  <si>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</si>
  <si>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</si>
  <si>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</si>
  <si>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</si>
  <si>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</si>
  <si>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</si>
  <si>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</si>
  <si>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</si>
  <si>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</si>
  <si>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</si>
  <si>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</si>
  <si>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</si>
  <si>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</si>
  <si>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</si>
  <si>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</si>
  <si>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</si>
  <si>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</si>
  <si>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</si>
  <si>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</si>
  <si>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</si>
  <si>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</si>
  <si>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</si>
  <si>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</si>
  <si>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</si>
  <si>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</si>
  <si>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</si>
  <si>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</si>
  <si>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</si>
  <si>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</si>
  <si>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</si>
  <si>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</si>
  <si>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</si>
  <si>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</si>
  <si>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</si>
  <si>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</si>
  <si>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</si>
  <si>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</si>
  <si>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</si>
  <si>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</si>
  <si>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</si>
  <si>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</si>
  <si>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</si>
  <si>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</si>
  <si>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</si>
  <si>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</si>
  <si>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</si>
  <si>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</si>
  <si>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</si>
  <si>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</si>
  <si>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</si>
  <si>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</si>
  <si>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</si>
  <si>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</si>
  <si>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</si>
  <si>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</si>
  <si>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</si>
  <si>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</si>
  <si>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</si>
  <si>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</si>
  <si>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</si>
  <si>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</si>
  <si>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</si>
  <si>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</si>
  <si>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</si>
  <si>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</si>
  <si>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</si>
  <si>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</si>
  <si>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</si>
  <si>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</si>
  <si>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</si>
  <si>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</si>
  <si>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</si>
  <si>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</si>
  <si>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</si>
  <si>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</si>
  <si>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</si>
  <si>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</si>
  <si>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</si>
  <si>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</si>
  <si>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</si>
  <si>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</si>
  <si>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</si>
  <si>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</si>
  <si>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</si>
  <si>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</si>
  <si>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</si>
  <si>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</si>
  <si>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</si>
  <si>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</si>
  <si>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</si>
  <si>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</si>
  <si>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</si>
  <si>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</si>
  <si>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</si>
  <si>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</si>
  <si>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</si>
  <si>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</si>
  <si>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</si>
  <si>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</si>
  <si>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</si>
  <si>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</si>
  <si>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</si>
  <si>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</si>
  <si>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</si>
  <si>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</si>
  <si>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</si>
  <si>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</si>
  <si>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</si>
  <si>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</si>
  <si>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</si>
  <si>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</si>
  <si>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</si>
  <si>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</si>
  <si>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</si>
  <si>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</si>
  <si>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</si>
  <si>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</si>
  <si>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</si>
  <si>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</si>
  <si>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</si>
  <si>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</si>
  <si>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</si>
  <si>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</si>
  <si>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</si>
  <si>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</si>
  <si>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</si>
  <si>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</si>
  <si>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</si>
  <si>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</si>
  <si>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</si>
  <si>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</si>
  <si>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</si>
  <si>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</si>
  <si>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</si>
  <si>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</si>
  <si>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</si>
  <si>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</si>
  <si>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</si>
  <si>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</si>
  <si>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</si>
  <si>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</si>
  <si>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</si>
  <si>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</si>
  <si>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</si>
  <si>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</si>
  <si>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</si>
  <si>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</si>
  <si>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</si>
  <si>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</si>
  <si>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</si>
  <si>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</si>
  <si>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</si>
  <si>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</si>
  <si>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</si>
  <si>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</si>
  <si>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</si>
  <si>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</si>
  <si>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</si>
  <si>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</si>
  <si>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</si>
  <si>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</si>
  <si>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</si>
  <si>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</si>
  <si>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</si>
  <si>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</si>
  <si>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</si>
  <si>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</si>
  <si>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</si>
  <si>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</si>
  <si>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</si>
  <si>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</si>
  <si>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</si>
  <si>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</si>
  <si>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</si>
  <si>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</si>
  <si>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</si>
  <si>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</si>
  <si>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</si>
  <si>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</si>
  <si>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</si>
  <si>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</si>
  <si>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</si>
  <si>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</si>
  <si>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</si>
  <si>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</si>
  <si>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</si>
  <si>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</si>
  <si>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</si>
  <si>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</si>
  <si>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</si>
  <si>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</si>
  <si>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</si>
  <si>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</si>
  <si>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</si>
  <si>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</si>
  <si>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</si>
  <si>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</si>
  <si>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</si>
  <si>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</si>
  <si>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</si>
  <si>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</si>
  <si>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</si>
  <si>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</si>
  <si>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</si>
  <si>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</si>
  <si>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</si>
  <si>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</si>
  <si>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</si>
  <si>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</si>
  <si>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</si>
  <si>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</si>
  <si>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</si>
  <si>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</si>
  <si>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</si>
  <si>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</si>
  <si>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</si>
  <si>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</si>
  <si>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</si>
  <si>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</si>
  <si>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</si>
  <si>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</si>
  <si>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</si>
  <si>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</si>
  <si>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</si>
  <si>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</si>
  <si>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</si>
  <si>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</si>
  <si>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</si>
  <si>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</si>
  <si>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</si>
  <si>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</si>
  <si>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</si>
  <si>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</si>
  <si>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</si>
  <si>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</si>
  <si>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</si>
  <si>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</si>
  <si>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</si>
  <si>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</si>
  <si>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</si>
  <si>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</si>
  <si>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</si>
  <si>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</si>
  <si>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</si>
  <si>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</si>
  <si>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</si>
  <si>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</si>
  <si>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</si>
  <si>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</si>
  <si>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</si>
  <si>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</si>
  <si>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</si>
  <si>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</si>
  <si>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</si>
  <si>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</si>
  <si>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</si>
  <si>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</si>
  <si>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</si>
  <si>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</si>
  <si>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</si>
  <si>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</si>
  <si>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</si>
  <si>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</si>
  <si>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</si>
  <si>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</si>
  <si>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</si>
  <si>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</si>
  <si>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</si>
  <si>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</si>
  <si>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</si>
  <si>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</si>
  <si>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</si>
  <si>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</si>
  <si>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</si>
  <si>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</si>
  <si>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</si>
  <si>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</si>
  <si>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</si>
  <si>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</si>
  <si>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</si>
  <si>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</si>
  <si>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</si>
  <si>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</si>
  <si>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</si>
  <si>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</si>
  <si>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</si>
  <si>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</si>
  <si>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</si>
  <si>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</si>
  <si>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</si>
  <si>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</si>
  <si>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</si>
  <si>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</si>
  <si>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</si>
  <si>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</si>
  <si>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</si>
  <si>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</si>
  <si>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</si>
  <si>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</si>
  <si>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</si>
  <si>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</si>
  <si>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</si>
  <si>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</si>
  <si>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</si>
  <si>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</si>
  <si>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</si>
  <si>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</si>
  <si>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</si>
  <si>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</si>
  <si>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</si>
  <si>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</si>
  <si>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</si>
  <si>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</si>
  <si>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</si>
  <si>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</si>
  <si>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</si>
  <si>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</si>
  <si>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</si>
  <si>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</si>
  <si>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</si>
  <si>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</si>
  <si>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</si>
  <si>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</si>
  <si>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</si>
  <si>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</si>
  <si>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</si>
  <si>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</si>
  <si>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</si>
  <si>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</si>
  <si>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</si>
  <si>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</si>
  <si>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</si>
  <si>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</si>
  <si>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</si>
  <si>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</si>
  <si>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</si>
  <si>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</si>
  <si>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</si>
  <si>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</si>
  <si>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</si>
  <si>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</si>
  <si>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</si>
  <si>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</si>
  <si>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</si>
  <si>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</si>
  <si>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</si>
  <si>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</si>
  <si>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</si>
  <si>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</si>
  <si>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</si>
  <si>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</si>
  <si>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</si>
  <si>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</si>
  <si>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</si>
  <si>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</si>
  <si>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</si>
  <si>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</si>
  <si>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</si>
  <si>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</si>
  <si>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</si>
  <si>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</si>
  <si>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</si>
  <si>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</si>
  <si>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</si>
  <si>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</si>
  <si>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</si>
  <si>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</si>
  <si>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</si>
  <si>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</si>
  <si>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</si>
  <si>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</si>
  <si>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</si>
  <si>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</si>
  <si>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</si>
  <si>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</si>
  <si>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</si>
  <si>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</si>
  <si>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</si>
  <si>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</si>
  <si>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</si>
  <si>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</si>
  <si>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</si>
  <si>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</si>
  <si>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</si>
  <si>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</si>
  <si>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</si>
  <si>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</si>
  <si>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</si>
  <si>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</si>
  <si>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</si>
  <si>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</si>
  <si>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</si>
  <si>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</si>
  <si>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</si>
  <si>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</si>
  <si>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</si>
  <si>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</si>
  <si>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</si>
  <si>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</si>
  <si>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</si>
  <si>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</si>
  <si>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</si>
  <si>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</si>
  <si>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</si>
  <si>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</si>
  <si>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</si>
  <si>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</si>
  <si>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</si>
  <si>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</si>
  <si>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</si>
  <si>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</si>
  <si>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</si>
  <si>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</si>
  <si>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</si>
  <si>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</si>
  <si>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</si>
  <si>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</si>
  <si>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</si>
  <si>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</si>
  <si>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</si>
  <si>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</si>
  <si>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</si>
  <si>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</si>
  <si>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</si>
  <si>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</si>
  <si>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</si>
  <si>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</si>
  <si>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</si>
  <si>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</si>
  <si>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</si>
  <si>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</si>
  <si>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</si>
  <si>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</si>
  <si>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</si>
  <si>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</si>
  <si>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</si>
  <si>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</si>
  <si>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</si>
  <si>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</si>
  <si>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</si>
  <si>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</si>
  <si>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</si>
  <si>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</si>
  <si>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</si>
  <si>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</si>
  <si>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</si>
  <si>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</si>
  <si>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</si>
  <si>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</si>
  <si>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</si>
  <si>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</si>
  <si>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</si>
  <si>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</si>
  <si>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</si>
  <si>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</si>
  <si>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</si>
  <si>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</si>
  <si>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</si>
  <si>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</si>
  <si>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</si>
  <si>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</si>
  <si>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</si>
  <si>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</si>
  <si>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</si>
  <si>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</si>
  <si>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</si>
  <si>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</si>
  <si>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</si>
  <si>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</si>
  <si>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</si>
  <si>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</si>
  <si>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</si>
  <si>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</si>
  <si>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</si>
  <si>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</si>
  <si>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</si>
  <si>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</si>
  <si>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</si>
  <si>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</si>
  <si>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</si>
  <si>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</si>
  <si>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</si>
  <si>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</si>
  <si>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</si>
  <si>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</si>
  <si>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</si>
  <si>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</si>
  <si>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</si>
  <si>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</si>
  <si>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</si>
  <si>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</si>
  <si>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</si>
  <si>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</si>
  <si>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</si>
  <si>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</si>
  <si>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</si>
  <si>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</si>
  <si>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</si>
  <si>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</si>
  <si>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</si>
  <si>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</si>
  <si>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</si>
  <si>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</si>
  <si>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</si>
  <si>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</si>
  <si>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</si>
  <si>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</si>
  <si>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</si>
  <si>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</si>
  <si>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</si>
  <si>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</si>
  <si>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</si>
  <si>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</si>
  <si>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</si>
  <si>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</si>
  <si>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</si>
  <si>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</si>
  <si>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</si>
  <si>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</si>
  <si>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</si>
  <si>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</si>
  <si>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</si>
  <si>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</si>
  <si>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</si>
  <si>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</si>
  <si>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</si>
  <si>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</si>
  <si>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</si>
  <si>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</si>
  <si>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</si>
  <si>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</si>
  <si>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</si>
  <si>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</si>
  <si>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</si>
  <si>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</si>
  <si>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</si>
  <si>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</si>
  <si>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</si>
  <si>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</si>
  <si>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</si>
  <si>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</si>
  <si>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</si>
  <si>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</si>
  <si>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</si>
  <si>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</si>
  <si>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</si>
  <si>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</si>
  <si>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</si>
  <si>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</si>
  <si>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</si>
  <si>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</si>
  <si>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</si>
  <si>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</si>
  <si>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</si>
  <si>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</si>
  <si>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</si>
  <si>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</si>
  <si>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</si>
  <si>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</si>
  <si>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</si>
  <si>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</si>
  <si>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</si>
  <si>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</si>
  <si>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</si>
  <si>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</si>
  <si>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</si>
  <si>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</si>
  <si>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</si>
  <si>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</si>
  <si>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</si>
  <si>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</si>
  <si>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</si>
  <si>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</si>
  <si>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</si>
  <si>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</si>
  <si>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</si>
  <si>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</si>
  <si>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</si>
  <si>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</si>
  <si>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</si>
  <si>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</si>
  <si>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</si>
  <si>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</si>
  <si>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</si>
  <si>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</si>
  <si>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</si>
  <si>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</si>
  <si>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</si>
  <si>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</si>
  <si>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</si>
  <si>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</si>
  <si>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</si>
  <si>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</si>
  <si>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</si>
  <si>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</si>
  <si>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</si>
  <si>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</si>
  <si>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</si>
  <si>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</si>
  <si>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</si>
  <si>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</si>
  <si>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</si>
  <si>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</si>
  <si>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</si>
  <si>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</si>
  <si>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</si>
  <si>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</si>
  <si>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</si>
  <si>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</si>
  <si>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</si>
  <si>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</si>
  <si>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</si>
  <si>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</si>
  <si>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</si>
  <si>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</si>
  <si>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</si>
  <si>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</si>
  <si>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</si>
  <si>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</si>
  <si>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</si>
  <si>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</si>
  <si>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</si>
  <si>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</si>
  <si>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</si>
  <si>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</si>
  <si>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</si>
  <si>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</si>
  <si>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</si>
  <si>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</si>
  <si>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</si>
  <si>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</si>
  <si>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</si>
  <si>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</si>
  <si>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</si>
  <si>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</si>
  <si>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</si>
  <si>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</si>
  <si>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</si>
  <si>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</si>
  <si>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</si>
  <si>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</si>
  <si>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</si>
  <si>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</si>
  <si>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</si>
  <si>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</si>
  <si>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</si>
  <si>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</si>
  <si>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</si>
  <si>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</si>
  <si>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</si>
  <si>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</si>
  <si>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</si>
  <si>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</si>
  <si>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</si>
  <si>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</si>
  <si>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</si>
  <si>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</si>
  <si>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</si>
  <si>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</si>
  <si>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</si>
  <si>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</si>
  <si>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</si>
  <si>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</si>
  <si>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</si>
  <si>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</si>
  <si>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</si>
  <si>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</si>
  <si>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</si>
  <si>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</si>
  <si>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</si>
  <si>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</si>
  <si>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</si>
  <si>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</si>
  <si>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</si>
  <si>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</si>
  <si>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</si>
  <si>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</si>
  <si>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</si>
  <si>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</si>
  <si>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</si>
  <si>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</si>
  <si>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</si>
  <si>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</si>
  <si>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</si>
  <si>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</si>
  <si>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</si>
  <si>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</si>
  <si>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</si>
  <si>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</si>
  <si>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</si>
  <si>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</si>
  <si>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</si>
  <si>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</si>
  <si>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</si>
  <si>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</si>
  <si>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</si>
  <si>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</si>
  <si>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</si>
  <si>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</si>
  <si>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</si>
  <si>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</si>
  <si>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</si>
  <si>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</si>
  <si>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</si>
  <si>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</si>
  <si>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</si>
  <si>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</si>
  <si>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</si>
  <si>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</si>
  <si>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</si>
  <si>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</si>
  <si>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</si>
  <si>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</si>
  <si>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</si>
  <si>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</si>
  <si>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</si>
  <si>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</si>
  <si>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</si>
  <si>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</si>
  <si>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</si>
  <si>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</si>
  <si>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</si>
  <si>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</si>
  <si>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</si>
  <si>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</si>
  <si>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</si>
  <si>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</si>
  <si>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</si>
  <si>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</si>
  <si>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</si>
  <si>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</si>
  <si>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</si>
  <si>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</si>
  <si>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</si>
  <si>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</si>
  <si>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</si>
  <si>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</si>
  <si>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</si>
  <si>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</si>
  <si>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</si>
  <si>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</si>
  <si>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</si>
  <si>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</si>
  <si>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</si>
  <si>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</si>
  <si>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</si>
  <si>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</si>
  <si>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</si>
  <si>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</si>
  <si>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</si>
  <si>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</si>
  <si>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</si>
  <si>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</si>
  <si>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</si>
  <si>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</si>
  <si>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</si>
  <si>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</si>
  <si>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</si>
  <si>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</si>
  <si>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</si>
  <si>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</si>
  <si>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</si>
  <si>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</si>
  <si>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</si>
  <si>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</si>
  <si>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</si>
  <si>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</si>
  <si>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</si>
  <si>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</si>
  <si>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</si>
  <si>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</si>
  <si>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</si>
  <si>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</si>
  <si>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</si>
  <si>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</si>
  <si>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</si>
  <si>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</si>
  <si>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</si>
  <si>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</si>
  <si>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</si>
  <si>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</si>
  <si>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</si>
  <si>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</si>
  <si>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</si>
  <si>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</si>
  <si>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</si>
  <si>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</si>
  <si>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</si>
  <si>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</si>
  <si>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</si>
  <si>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</si>
  <si>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</si>
  <si>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</si>
  <si>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</si>
  <si>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</si>
  <si>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</si>
  <si>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</si>
  <si>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</si>
  <si>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</si>
  <si>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</si>
  <si>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</si>
  <si>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</si>
  <si>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</si>
  <si>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</si>
  <si>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</si>
  <si>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</si>
  <si>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</si>
  <si>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</si>
  <si>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</si>
  <si>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</si>
  <si>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</si>
  <si>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</si>
  <si>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</si>
  <si>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</si>
  <si>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</si>
  <si>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</si>
  <si>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</si>
  <si>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</si>
  <si>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</si>
  <si>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</si>
  <si>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</si>
  <si>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</si>
  <si>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</si>
  <si>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</si>
  <si>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</si>
  <si>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</si>
  <si>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</si>
  <si>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</si>
  <si>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</si>
  <si>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</si>
  <si>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</si>
  <si>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</si>
  <si>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</si>
  <si>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</si>
  <si>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</si>
  <si>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</si>
  <si>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</si>
  <si>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</si>
  <si>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</si>
  <si>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</si>
  <si>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</si>
  <si>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</si>
  <si>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</si>
  <si>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</si>
  <si>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</si>
  <si>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</si>
  <si>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</si>
  <si>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</si>
  <si>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</si>
  <si>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</si>
  <si>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</si>
  <si>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</si>
  <si>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</si>
  <si>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</si>
  <si>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</si>
  <si>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</si>
  <si>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</si>
  <si>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</si>
  <si>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</si>
  <si>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</si>
  <si>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</si>
  <si>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</si>
  <si>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</si>
  <si>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</si>
  <si>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</si>
  <si>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</si>
  <si>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</si>
  <si>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</si>
  <si>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</si>
  <si>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</si>
  <si>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</si>
  <si>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</si>
  <si>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</si>
  <si>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</si>
  <si>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</si>
  <si>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</si>
  <si>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</si>
  <si>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</si>
  <si>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</si>
  <si>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</si>
  <si>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</si>
  <si>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</si>
  <si>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</si>
  <si>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</si>
  <si>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</si>
  <si>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</si>
  <si>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</si>
  <si>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</si>
  <si>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</si>
  <si>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</si>
  <si>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</si>
  <si>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</si>
  <si>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</si>
  <si>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</si>
  <si>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</si>
  <si>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</si>
  <si>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</si>
  <si>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</si>
  <si>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</si>
  <si>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</si>
  <si>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</si>
  <si>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</si>
  <si>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</si>
  <si>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</si>
  <si>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</si>
  <si>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</si>
  <si>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</si>
  <si>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</si>
  <si>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</si>
  <si>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</si>
  <si>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</si>
  <si>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</si>
  <si>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</si>
  <si>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</si>
  <si>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</si>
  <si>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</si>
  <si>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</si>
  <si>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</si>
  <si>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</si>
  <si>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</si>
  <si>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</si>
  <si>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</si>
  <si>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</si>
  <si>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</si>
  <si>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</si>
  <si>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</si>
  <si>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</si>
  <si>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</si>
  <si>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</si>
  <si>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</si>
  <si>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</si>
  <si>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</si>
  <si>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</si>
  <si>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</si>
  <si>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</si>
  <si>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</si>
  <si>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</si>
  <si>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</si>
  <si>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</si>
  <si>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</si>
  <si>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</si>
  <si>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</si>
  <si>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</si>
  <si>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</si>
  <si>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</si>
  <si>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</si>
  <si>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</si>
  <si>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</si>
  <si>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</si>
  <si>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</si>
  <si>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</si>
  <si>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</si>
  <si>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</si>
  <si>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</si>
  <si>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</si>
  <si>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</si>
  <si>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</si>
  <si>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</si>
  <si>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</si>
  <si>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</si>
  <si>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</si>
  <si>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</si>
  <si>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</si>
  <si>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</si>
  <si>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</si>
  <si>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</si>
  <si>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</si>
  <si>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</si>
  <si>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</si>
  <si>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</si>
  <si>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</si>
  <si>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</si>
  <si>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</si>
  <si>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</si>
  <si>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</si>
  <si>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</si>
  <si>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</si>
  <si>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</si>
  <si>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</si>
  <si>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</si>
  <si>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</si>
  <si>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</si>
  <si>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</si>
  <si>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</si>
  <si>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</si>
  <si>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</si>
  <si>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</si>
  <si>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</si>
  <si>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</si>
  <si>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</si>
  <si>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</si>
  <si>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</si>
  <si>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</si>
  <si>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</si>
  <si>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</si>
  <si>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</si>
  <si>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</si>
  <si>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</si>
  <si>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</si>
  <si>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</si>
  <si>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</si>
  <si>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</si>
  <si>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</si>
  <si>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</si>
  <si>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</si>
  <si>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</si>
  <si>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</si>
  <si>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</si>
  <si>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</si>
  <si>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</si>
  <si>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</si>
  <si>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</si>
  <si>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</si>
  <si>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</si>
  <si>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</si>
  <si>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</si>
  <si>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</si>
  <si>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</si>
  <si>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</si>
  <si>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</si>
  <si>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</si>
  <si>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</si>
  <si>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</si>
  <si>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</si>
  <si>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</si>
  <si>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</si>
  <si>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</si>
  <si>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</si>
  <si>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</si>
  <si>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</si>
  <si>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</si>
  <si>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</si>
  <si>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</si>
  <si>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</si>
  <si>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</si>
  <si>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</si>
  <si>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</si>
  <si>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</si>
  <si>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</si>
  <si>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</si>
  <si>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</si>
  <si>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</si>
  <si>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</si>
  <si>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</si>
  <si>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</si>
  <si>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</si>
  <si>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</si>
  <si>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</si>
  <si>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</si>
  <si>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</si>
  <si>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</si>
  <si>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</si>
  <si>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</si>
  <si>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</si>
  <si>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</si>
  <si>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</si>
  <si>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</si>
  <si>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</si>
  <si>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</si>
  <si>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</si>
  <si>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</si>
  <si>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</si>
  <si>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</si>
  <si>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</si>
  <si>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</si>
  <si>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</si>
  <si>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</si>
  <si>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</si>
  <si>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</si>
  <si>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</si>
  <si>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</si>
  <si>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</si>
  <si>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</si>
  <si>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</si>
  <si>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</si>
  <si>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</si>
  <si>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</si>
  <si>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</si>
  <si>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</si>
  <si>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</si>
  <si>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</si>
  <si>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</si>
  <si>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</si>
  <si>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</si>
  <si>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</si>
  <si>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</si>
  <si>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</si>
  <si>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</si>
  <si>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</si>
  <si>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</si>
  <si>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</si>
  <si>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</si>
  <si>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</si>
  <si>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</si>
  <si>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</si>
  <si>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</si>
  <si>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</si>
  <si>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</si>
  <si>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</si>
  <si>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</si>
  <si>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</si>
  <si>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</si>
  <si>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</si>
  <si>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</si>
  <si>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</si>
  <si>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</si>
  <si>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</si>
  <si>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</si>
  <si>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</si>
  <si>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</si>
  <si>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</si>
  <si>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</si>
  <si>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</si>
  <si>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</si>
  <si>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</si>
  <si>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</si>
  <si>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</si>
  <si>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</si>
  <si>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</si>
  <si>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</si>
  <si>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</si>
  <si>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</si>
  <si>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</si>
  <si>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</si>
  <si>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</si>
  <si>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</si>
  <si>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</si>
  <si>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</si>
  <si>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</si>
  <si>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</si>
  <si>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</si>
  <si>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</si>
  <si>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</si>
  <si>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</si>
  <si>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</si>
  <si>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</si>
  <si>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</si>
  <si>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</si>
  <si>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</si>
  <si>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</si>
  <si>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</si>
  <si>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</si>
  <si>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</si>
  <si>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</si>
  <si>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</si>
  <si>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</si>
  <si>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</si>
  <si>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</si>
  <si>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</si>
  <si>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</si>
  <si>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</si>
  <si>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</si>
  <si>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</si>
  <si>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</si>
  <si>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</si>
  <si>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</si>
  <si>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</si>
  <si>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</si>
  <si>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</si>
  <si>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</si>
  <si>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</si>
  <si>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</si>
  <si>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</si>
  <si>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</si>
  <si>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</si>
  <si>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</si>
  <si>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</si>
  <si>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</si>
  <si>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</si>
  <si>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</si>
  <si>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</si>
  <si>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</si>
  <si>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</si>
  <si>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</si>
  <si>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</si>
  <si>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</si>
  <si>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</si>
  <si>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</si>
  <si>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</si>
  <si>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</si>
  <si>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</si>
  <si>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</si>
  <si>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</si>
  <si>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</si>
  <si>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</si>
  <si>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</si>
  <si>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</si>
  <si>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</si>
  <si>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</si>
  <si>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</si>
  <si>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</si>
  <si>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</si>
  <si>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</si>
  <si>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</si>
  <si>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</si>
  <si>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</si>
  <si>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</si>
  <si>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</si>
  <si>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</si>
  <si>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</si>
  <si>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</si>
  <si>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</si>
  <si>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</si>
  <si>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</si>
  <si>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</si>
  <si>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</si>
  <si>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</si>
  <si>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</si>
  <si>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</si>
  <si>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</si>
  <si>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</si>
  <si>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</si>
  <si>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</si>
  <si>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</si>
  <si>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</si>
  <si>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</si>
  <si>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</si>
  <si>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</si>
  <si>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</si>
  <si>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</si>
  <si>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</si>
  <si>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</si>
  <si>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</si>
  <si>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</si>
  <si>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</si>
  <si>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</si>
  <si>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</si>
  <si>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</si>
  <si>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</si>
  <si>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</si>
  <si>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</si>
  <si>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</si>
  <si>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</si>
  <si>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</si>
  <si>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</si>
  <si>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</si>
  <si>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</si>
  <si>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</si>
  <si>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</si>
  <si>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</si>
  <si>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</si>
  <si>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</si>
  <si>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</si>
  <si>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</si>
  <si>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</si>
  <si>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</si>
  <si>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</si>
  <si>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</si>
  <si>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</si>
  <si>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</si>
  <si>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</si>
  <si>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</si>
  <si>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</si>
  <si>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</si>
  <si>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</si>
  <si>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</si>
  <si>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</si>
  <si>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</si>
  <si>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</si>
  <si>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</si>
  <si>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</si>
  <si>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</si>
  <si>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</si>
  <si>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</si>
  <si>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</si>
  <si>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</si>
  <si>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</si>
  <si>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</si>
  <si>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</si>
  <si>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</si>
  <si>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</si>
  <si>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</si>
  <si>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</si>
  <si>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</si>
  <si>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</si>
  <si>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</si>
  <si>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</si>
  <si>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</si>
  <si>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</si>
  <si>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</si>
  <si>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</si>
  <si>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</si>
  <si>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</si>
  <si>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</si>
  <si>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</si>
  <si>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</si>
  <si>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</si>
  <si>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</si>
  <si>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</si>
  <si>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</si>
  <si>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</si>
  <si>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</si>
  <si>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</si>
  <si>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</si>
  <si>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</si>
  <si>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</si>
  <si>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</si>
  <si>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</si>
  <si>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</si>
  <si>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</si>
  <si>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</si>
  <si>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</si>
  <si>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</si>
  <si>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</si>
  <si>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</si>
  <si>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</si>
  <si>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</si>
  <si>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</si>
  <si>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</si>
  <si>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</si>
  <si>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</si>
  <si>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</si>
  <si>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</si>
  <si>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</si>
  <si>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</si>
  <si>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</si>
  <si>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</si>
  <si>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</si>
  <si>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</si>
  <si>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</si>
  <si>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</si>
  <si>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</si>
  <si>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</si>
  <si>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</si>
  <si>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</si>
  <si>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</si>
  <si>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</si>
  <si>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</si>
  <si>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</si>
  <si>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</si>
  <si>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</si>
  <si>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</si>
  <si>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</si>
  <si>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</si>
  <si>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</si>
  <si>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</si>
  <si>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</si>
  <si>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</si>
  <si>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</si>
  <si>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</si>
  <si>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</si>
  <si>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</si>
  <si>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</si>
  <si>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</si>
  <si>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</si>
  <si>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</si>
  <si>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</si>
  <si>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</si>
  <si>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</si>
  <si>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</si>
  <si>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</si>
  <si>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</si>
  <si>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</si>
  <si>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</si>
  <si>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</si>
  <si>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</si>
  <si>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</si>
  <si>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</si>
  <si>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</si>
  <si>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</si>
  <si>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</si>
  <si>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</si>
  <si>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</si>
  <si>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</si>
  <si>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</si>
  <si>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</si>
  <si>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</si>
  <si>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</si>
  <si>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</si>
  <si>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</si>
  <si>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</si>
  <si>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</si>
  <si>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</si>
  <si>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</si>
  <si>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</si>
  <si>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</si>
  <si>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</si>
  <si>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</si>
  <si>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</si>
  <si>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</si>
  <si>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</si>
  <si>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</si>
  <si>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</si>
  <si>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</si>
  <si>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</si>
  <si>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</si>
  <si>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</si>
  <si>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</si>
  <si>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</si>
  <si>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</si>
  <si>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</si>
  <si>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</si>
  <si>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</si>
  <si>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</si>
  <si>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</si>
  <si>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</si>
  <si>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</si>
  <si>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</si>
  <si>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</si>
  <si>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</si>
  <si>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</si>
  <si>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</si>
  <si>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</si>
  <si>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</si>
  <si>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</si>
  <si>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</si>
  <si>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</si>
  <si>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</si>
  <si>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</si>
  <si>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</si>
  <si>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</si>
  <si>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</si>
  <si>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</si>
  <si>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</si>
  <si>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</si>
  <si>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</si>
  <si>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</si>
  <si>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</si>
  <si>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</si>
  <si>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</si>
  <si>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</si>
  <si>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</si>
  <si>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</si>
  <si>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</si>
  <si>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</si>
  <si>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</si>
  <si>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</si>
  <si>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</si>
  <si>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</si>
  <si>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</si>
  <si>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</si>
  <si>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</si>
  <si>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</si>
  <si>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</si>
  <si>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</si>
  <si>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</si>
  <si>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</si>
  <si>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</si>
  <si>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</si>
  <si>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</si>
  <si>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</si>
  <si>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</si>
  <si>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</si>
  <si>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</si>
  <si>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</si>
  <si>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</si>
  <si>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</si>
  <si>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</si>
  <si>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</si>
  <si>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</si>
  <si>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</si>
  <si>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</si>
  <si>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</si>
  <si>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</si>
  <si>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</si>
  <si>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</si>
  <si>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</si>
  <si>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</si>
  <si>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</si>
  <si>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</si>
  <si>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</si>
  <si>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</si>
  <si>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</si>
  <si>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</si>
  <si>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</si>
  <si>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</si>
  <si>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</si>
  <si>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</si>
  <si>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</si>
  <si>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</si>
  <si>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</si>
  <si>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</si>
  <si>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</si>
  <si>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</si>
  <si>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</si>
  <si>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</si>
  <si>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</si>
  <si>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</si>
  <si>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</si>
  <si>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</si>
  <si>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</si>
  <si>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</si>
  <si>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</si>
  <si>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</si>
  <si>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</si>
  <si>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</si>
  <si>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</si>
  <si>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</si>
  <si>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</si>
  <si>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</si>
  <si>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</si>
  <si>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</si>
  <si>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</si>
  <si>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</si>
  <si>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</si>
  <si>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</si>
  <si>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</si>
  <si>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</si>
  <si>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</si>
  <si>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</si>
  <si>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</si>
  <si>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</si>
  <si>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</si>
  <si>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</si>
  <si>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</si>
  <si>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</si>
  <si>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</si>
  <si>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</si>
  <si>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</si>
  <si>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</si>
  <si>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</si>
  <si>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</si>
  <si>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</si>
  <si>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</si>
  <si>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</si>
  <si>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</si>
  <si>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</si>
  <si>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</si>
  <si>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</si>
  <si>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</si>
  <si>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</si>
  <si>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</si>
  <si>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</si>
  <si>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</si>
  <si>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</si>
  <si>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</si>
  <si>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</si>
  <si>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</si>
  <si>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</si>
  <si>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</si>
  <si>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</si>
  <si>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</si>
  <si>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</si>
  <si>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</si>
  <si>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</si>
  <si>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</si>
  <si>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</si>
  <si>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</si>
  <si>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</si>
  <si>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</si>
  <si>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</si>
  <si>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</si>
  <si>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</si>
  <si>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</si>
  <si>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</si>
  <si>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</si>
  <si>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</si>
  <si>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</si>
  <si>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</si>
  <si>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</si>
  <si>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</si>
  <si>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</si>
  <si>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</si>
  <si>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</si>
  <si>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</si>
  <si>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</si>
  <si>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</si>
  <si>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</si>
  <si>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</si>
  <si>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</si>
  <si>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</si>
  <si>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</si>
  <si>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</si>
  <si>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</si>
  <si>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</si>
  <si>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</si>
  <si>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</si>
  <si>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</si>
  <si>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</si>
  <si>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</si>
  <si>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</si>
  <si>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</si>
  <si>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</si>
  <si>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</si>
  <si>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</si>
  <si>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</si>
  <si>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</si>
  <si>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</si>
  <si>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</si>
  <si>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</si>
  <si>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</si>
  <si>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</si>
  <si>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</si>
  <si>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</si>
  <si>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</si>
  <si>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</si>
  <si>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</si>
  <si>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</si>
  <si>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</si>
  <si>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</si>
  <si>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</si>
  <si>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</si>
  <si>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</si>
  <si>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</si>
  <si>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</si>
  <si>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</si>
  <si>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</si>
  <si>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</si>
  <si>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</si>
  <si>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</si>
  <si>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</si>
  <si>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</si>
  <si>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</si>
  <si>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</si>
  <si>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</si>
  <si>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</si>
  <si>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</si>
  <si>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</si>
  <si>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</si>
  <si>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</si>
  <si>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</si>
  <si>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</si>
  <si>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</si>
  <si>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</si>
  <si>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</si>
  <si>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</si>
  <si>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</si>
  <si>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</si>
  <si>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</si>
  <si>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</si>
  <si>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</si>
  <si>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</si>
  <si>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</si>
  <si>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</si>
  <si>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</si>
  <si>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</si>
  <si>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</si>
  <si>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</si>
  <si>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</si>
  <si>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</si>
  <si>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</si>
  <si>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</si>
  <si>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</si>
  <si>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</si>
  <si>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</si>
  <si>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</si>
  <si>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</si>
  <si>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</si>
  <si>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</si>
  <si>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</si>
  <si>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</si>
  <si>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</si>
  <si>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</si>
  <si>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</si>
  <si>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</si>
  <si>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</si>
  <si>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</si>
  <si>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</si>
  <si>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</si>
  <si>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</si>
  <si>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</si>
  <si>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</si>
  <si>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</si>
  <si>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</si>
  <si>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</si>
  <si>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</si>
  <si>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</si>
  <si>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</si>
  <si>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</si>
  <si>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</si>
  <si>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</si>
  <si>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</si>
  <si>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</si>
  <si>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</si>
  <si>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</si>
  <si>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</si>
  <si>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</si>
  <si>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</si>
  <si>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</si>
  <si>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</si>
  <si>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</si>
  <si>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</si>
  <si>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</si>
  <si>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</si>
  <si>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</si>
  <si>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</si>
  <si>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</si>
  <si>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</si>
  <si>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</si>
  <si>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</si>
  <si>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</si>
  <si>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</si>
  <si>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</si>
  <si>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</si>
  <si>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</si>
  <si>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</si>
  <si>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</si>
  <si>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</si>
  <si>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</si>
  <si>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</si>
  <si>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</si>
  <si>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</si>
  <si>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</si>
  <si>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</si>
  <si>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</si>
  <si>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</si>
  <si>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</si>
  <si>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</si>
  <si>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</si>
  <si>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</si>
  <si>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</si>
  <si>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</si>
  <si>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</si>
  <si>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</si>
  <si>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</si>
  <si>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</si>
  <si>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</si>
  <si>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</si>
  <si>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</si>
  <si>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</si>
  <si>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</si>
  <si>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</si>
  <si>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</si>
  <si>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</si>
  <si>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</si>
  <si>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</si>
  <si>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</si>
  <si>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</si>
  <si>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</si>
  <si>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</si>
  <si>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</si>
  <si>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</si>
  <si>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</si>
  <si>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</si>
  <si>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</si>
  <si>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</si>
  <si>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</si>
  <si>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</si>
  <si>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</si>
  <si>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</si>
  <si>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</si>
  <si>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</si>
  <si>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</si>
  <si>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</si>
  <si>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</si>
  <si>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</si>
  <si>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</si>
  <si>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</si>
  <si>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</si>
  <si>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</si>
  <si>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</si>
  <si>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</si>
  <si>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</si>
  <si>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</si>
  <si>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</si>
  <si>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</si>
  <si>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</si>
  <si>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</si>
  <si>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</si>
  <si>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</si>
  <si>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</si>
  <si>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</si>
  <si>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</si>
  <si>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</si>
  <si>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</si>
  <si>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</si>
  <si>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</si>
  <si>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</si>
  <si>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</si>
  <si>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</si>
  <si>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</si>
  <si>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</si>
  <si>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</si>
  <si>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</si>
  <si>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</si>
  <si>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</si>
  <si>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</si>
  <si>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</si>
  <si>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</si>
  <si>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</si>
  <si>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</si>
  <si>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</si>
  <si>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</si>
  <si>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</si>
  <si>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</si>
  <si>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</si>
  <si>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</si>
  <si>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</si>
  <si>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</si>
  <si>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</si>
  <si>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</si>
  <si>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</si>
  <si>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</si>
  <si>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</si>
  <si>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</si>
  <si>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</si>
  <si>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</si>
  <si>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</si>
  <si>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</si>
  <si>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</si>
  <si>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</si>
  <si>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</si>
  <si>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</si>
  <si>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</si>
  <si>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</si>
  <si>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</si>
  <si>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</si>
  <si>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</si>
  <si>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</si>
  <si>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</si>
  <si>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</si>
  <si>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</si>
  <si>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</si>
  <si>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</si>
  <si>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</si>
  <si>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</si>
  <si>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</si>
  <si>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</si>
  <si>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</si>
  <si>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</si>
  <si>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</si>
  <si>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</si>
  <si>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</si>
  <si>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</si>
  <si>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</si>
  <si>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</si>
  <si>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</si>
  <si>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</si>
  <si>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</si>
  <si>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</si>
  <si>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</si>
  <si>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</si>
  <si>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</si>
  <si>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</si>
  <si>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</si>
  <si>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</si>
  <si>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</si>
  <si>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</si>
  <si>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</si>
  <si>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</si>
  <si>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</si>
  <si>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</si>
  <si>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</si>
  <si>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</si>
  <si>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</si>
  <si>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</si>
  <si>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</si>
  <si>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</si>
  <si>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</si>
  <si>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</si>
  <si>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</si>
  <si>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</si>
  <si>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</si>
  <si>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</si>
  <si>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</si>
  <si>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</si>
  <si>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</si>
  <si>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</si>
  <si>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</si>
  <si>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</si>
  <si>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</si>
  <si>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</si>
  <si>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</si>
  <si>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</si>
  <si>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</si>
  <si>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</si>
  <si>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</si>
  <si>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</si>
  <si>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</si>
  <si>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</si>
  <si>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</si>
  <si>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</si>
  <si>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</si>
  <si>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</si>
  <si>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</si>
  <si>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</si>
  <si>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</si>
  <si>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</si>
  <si>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</si>
  <si>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</si>
  <si>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</si>
  <si>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</si>
  <si>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</si>
  <si>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</si>
  <si>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</si>
  <si>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</si>
  <si>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</si>
  <si>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</si>
  <si>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</si>
  <si>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</si>
  <si>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</si>
  <si>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</si>
  <si>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</si>
  <si>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</si>
  <si>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</si>
  <si>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</si>
  <si>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</si>
  <si>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</si>
  <si>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</si>
  <si>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</si>
  <si>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</si>
  <si>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</si>
  <si>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</si>
  <si>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</si>
  <si>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</si>
  <si>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</si>
  <si>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</si>
  <si>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</si>
  <si>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</si>
  <si>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</si>
  <si>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</si>
  <si>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</si>
  <si>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</si>
  <si>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</si>
  <si>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</si>
  <si>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</si>
  <si>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</si>
  <si>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</si>
  <si>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</si>
  <si>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</si>
  <si>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</si>
  <si>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</si>
  <si>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</si>
  <si>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</si>
  <si>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</si>
  <si>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</si>
  <si>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</si>
  <si>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</si>
  <si>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</si>
  <si>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</si>
  <si>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</si>
  <si>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</si>
  <si>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</si>
  <si>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</si>
  <si>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</si>
  <si>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</si>
  <si>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</si>
  <si>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</si>
  <si>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</si>
  <si>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</si>
  <si>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</si>
  <si>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</si>
  <si>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</si>
  <si>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</si>
  <si>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</si>
  <si>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</si>
  <si>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</si>
  <si>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</si>
  <si>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</si>
  <si>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</si>
  <si>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</si>
  <si>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</si>
  <si>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</si>
  <si>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</si>
  <si>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</si>
  <si>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</si>
  <si>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</si>
  <si>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</si>
  <si>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</si>
  <si>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</si>
  <si>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</si>
  <si>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</si>
  <si>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</si>
  <si>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</si>
  <si>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</si>
  <si>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</si>
  <si>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</si>
  <si>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</si>
  <si>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</si>
  <si>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</si>
  <si>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</si>
  <si>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</si>
  <si>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</si>
  <si>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</si>
  <si>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</si>
  <si>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</si>
  <si>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</si>
  <si>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</si>
  <si>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</si>
  <si>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</si>
  <si>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</si>
  <si>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</si>
  <si>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</si>
  <si>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</si>
  <si>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</si>
  <si>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</si>
  <si>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</si>
  <si>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</si>
  <si>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</si>
  <si>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</si>
  <si>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</si>
  <si>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</si>
  <si>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</si>
  <si>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</si>
  <si>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</si>
  <si>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</si>
  <si>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</si>
  <si>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</si>
  <si>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</si>
  <si>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</si>
  <si>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</si>
  <si>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</si>
  <si>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</si>
  <si>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</si>
  <si>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</si>
  <si>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</si>
  <si>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</si>
  <si>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</si>
  <si>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</si>
  <si>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</si>
  <si>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</si>
  <si>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</si>
  <si>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</si>
  <si>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</si>
  <si>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</si>
  <si>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</si>
  <si>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</si>
  <si>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</si>
  <si>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</si>
  <si>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</si>
  <si>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</si>
  <si>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</si>
  <si>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</si>
  <si>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</si>
  <si>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</si>
  <si>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</si>
  <si>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</si>
  <si>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</si>
  <si>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</si>
  <si>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</si>
  <si>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</si>
  <si>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</si>
  <si>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</si>
  <si>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</si>
  <si>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</si>
  <si>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</si>
  <si>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</si>
  <si>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</si>
  <si>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</si>
  <si>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</si>
  <si>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</si>
  <si>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</si>
  <si>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</si>
  <si>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</si>
  <si>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</si>
  <si>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</si>
  <si>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</si>
  <si>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</si>
  <si>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</si>
  <si>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</si>
  <si>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</si>
  <si>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</si>
  <si>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</si>
  <si>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</si>
  <si>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</si>
  <si>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</si>
  <si>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</si>
  <si>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</si>
  <si>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</si>
  <si>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</si>
  <si>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</si>
  <si>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</si>
  <si>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</si>
  <si>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</si>
  <si>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</si>
  <si>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</si>
  <si>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</si>
  <si>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</si>
  <si>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</si>
  <si>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</si>
  <si>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</si>
  <si>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</si>
  <si>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</si>
  <si>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</si>
  <si>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</si>
  <si>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</si>
  <si>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</si>
  <si>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</si>
  <si>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</si>
  <si>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</si>
  <si>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</si>
  <si>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</si>
  <si>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</si>
  <si>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</si>
  <si>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</si>
  <si>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</si>
  <si>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</si>
  <si>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</si>
  <si>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</si>
  <si>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</si>
  <si>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</si>
  <si>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</si>
  <si>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</si>
  <si>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</si>
  <si>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</si>
  <si>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</si>
  <si>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</si>
  <si>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</si>
  <si>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</si>
  <si>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</si>
  <si>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</si>
  <si>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</si>
  <si>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</si>
  <si>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</si>
  <si>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</si>
  <si>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</si>
  <si>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</si>
  <si>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</si>
  <si>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</si>
  <si>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</si>
  <si>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</si>
  <si>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</si>
  <si>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</si>
  <si>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</si>
  <si>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</si>
  <si>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</si>
  <si>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</si>
  <si>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</si>
  <si>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</si>
  <si>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</si>
  <si>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</si>
  <si>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</si>
  <si>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</si>
  <si>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</si>
  <si>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</si>
  <si>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</si>
  <si>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</si>
  <si>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</si>
  <si>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</si>
  <si>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</si>
  <si>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</si>
  <si>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</si>
  <si>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</si>
  <si>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</si>
  <si>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</si>
  <si>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</si>
  <si>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</si>
  <si>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</si>
  <si>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</si>
  <si>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</si>
  <si>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</si>
  <si>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</si>
  <si>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</si>
  <si>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</si>
  <si>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</si>
  <si>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</si>
  <si>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</si>
  <si>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</si>
  <si>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</si>
  <si>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</si>
  <si>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</si>
  <si>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</si>
  <si>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</si>
  <si>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</si>
  <si>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</si>
  <si>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</si>
  <si>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</si>
  <si>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</si>
  <si>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</si>
  <si>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</si>
  <si>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</si>
  <si>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</si>
  <si>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</si>
  <si>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</si>
  <si>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</si>
  <si>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</si>
  <si>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</si>
  <si>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</si>
  <si>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</si>
  <si>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</si>
  <si>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</si>
  <si>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</si>
  <si>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</si>
  <si>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</si>
  <si>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</si>
  <si>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</si>
  <si>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</si>
  <si>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</si>
  <si>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</si>
  <si>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</si>
  <si>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</si>
  <si>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</si>
  <si>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</si>
  <si>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</si>
  <si>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</si>
  <si>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</si>
  <si>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</si>
  <si>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</si>
  <si>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</si>
  <si>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</si>
  <si>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</si>
  <si>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</si>
  <si>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</si>
  <si>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</si>
  <si>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</si>
  <si>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</si>
  <si>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</si>
  <si>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</si>
  <si>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</si>
  <si>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</si>
  <si>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</si>
  <si>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</si>
  <si>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</si>
  <si>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</si>
  <si>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</si>
  <si>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</si>
  <si>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</si>
  <si>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</si>
  <si>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</si>
  <si>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</si>
  <si>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</si>
  <si>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</si>
  <si>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</si>
  <si>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</si>
  <si>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</si>
  <si>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</si>
  <si>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</si>
  <si>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</si>
  <si>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</si>
  <si>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</si>
  <si>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</si>
  <si>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</si>
  <si>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</si>
  <si>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</si>
  <si>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</si>
  <si>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</si>
  <si>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</si>
  <si>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</si>
  <si>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</si>
  <si>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</si>
  <si>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</si>
  <si>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</si>
  <si>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</si>
  <si>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</si>
  <si>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</si>
  <si>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</si>
  <si>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</si>
  <si>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</si>
  <si>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</si>
  <si>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</si>
  <si>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</si>
  <si>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</si>
  <si>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</si>
  <si>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</si>
  <si>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</si>
  <si>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</si>
  <si>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</si>
  <si>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</si>
  <si>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</si>
  <si>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</si>
  <si>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</si>
  <si>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</si>
  <si>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</si>
  <si>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</si>
  <si>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</si>
  <si>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</si>
  <si>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</si>
  <si>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</si>
  <si>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</si>
  <si>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</si>
  <si>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</si>
  <si>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</si>
  <si>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</si>
  <si>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</si>
  <si>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</si>
  <si>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</si>
  <si>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</si>
  <si>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</si>
  <si>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</si>
  <si>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</si>
  <si>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</si>
  <si>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</si>
  <si>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</si>
  <si>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</si>
  <si>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</si>
  <si>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</si>
  <si>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</si>
  <si>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</si>
  <si>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</si>
  <si>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</si>
  <si>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</si>
  <si>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</si>
  <si>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</si>
  <si>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</si>
  <si>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</si>
  <si>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</si>
  <si>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</si>
  <si>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</si>
  <si>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</si>
  <si>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</si>
  <si>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</si>
  <si>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</si>
  <si>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</si>
  <si>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</si>
  <si>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</si>
  <si>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</si>
  <si>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</si>
  <si>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</si>
  <si>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</si>
  <si>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</si>
  <si>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</si>
  <si>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</si>
  <si>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</si>
  <si>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</si>
  <si>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</si>
  <si>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</si>
  <si>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</si>
  <si>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</si>
  <si>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</si>
  <si>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</si>
  <si>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</si>
  <si>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</si>
  <si>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</si>
  <si>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</si>
  <si>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</si>
  <si>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</si>
  <si>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</si>
  <si>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</si>
  <si>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</si>
  <si>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</si>
  <si>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</si>
  <si>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</si>
  <si>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</si>
  <si>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</si>
  <si>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</si>
  <si>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</si>
  <si>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</si>
  <si>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</si>
  <si>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</si>
  <si>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</si>
  <si>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</si>
  <si>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</si>
  <si>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</si>
  <si>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</si>
  <si>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</si>
  <si>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</si>
  <si>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</si>
  <si>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</si>
  <si>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</si>
  <si>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</si>
  <si>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</si>
  <si>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</si>
  <si>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</si>
  <si>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</si>
  <si>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</si>
  <si>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</si>
  <si>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</si>
  <si>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</si>
  <si>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</si>
  <si>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</si>
  <si>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</si>
  <si>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</si>
  <si>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</si>
  <si>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</si>
  <si>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</si>
  <si>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</si>
  <si>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</si>
  <si>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</si>
  <si>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</si>
  <si>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</si>
  <si>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</si>
  <si>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</si>
  <si>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</si>
  <si>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</si>
  <si>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</si>
  <si>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</si>
  <si>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</si>
  <si>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</si>
  <si>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</si>
  <si>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</si>
  <si>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</si>
  <si>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</si>
  <si>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</si>
  <si>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</si>
  <si>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</si>
  <si>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</si>
  <si>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</si>
  <si>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</si>
  <si>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</si>
  <si>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</si>
  <si>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</si>
  <si>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</si>
  <si>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</si>
  <si>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</si>
  <si>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</si>
  <si>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</si>
  <si>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</si>
  <si>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</si>
  <si>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</si>
  <si>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</si>
  <si>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</si>
  <si>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</si>
  <si>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</si>
  <si>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</si>
  <si>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</si>
  <si>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</si>
  <si>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</si>
  <si>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</si>
  <si>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</si>
  <si>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</si>
  <si>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</si>
  <si>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</si>
  <si>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</si>
  <si>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</si>
  <si>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</si>
  <si>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</si>
  <si>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</si>
  <si>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</si>
  <si>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</si>
  <si>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</si>
  <si>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</si>
  <si>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</si>
  <si>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</si>
  <si>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</si>
  <si>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</si>
  <si>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</si>
  <si>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</si>
  <si>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</si>
  <si>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</si>
  <si>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</si>
  <si>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</si>
  <si>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</si>
  <si>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</si>
  <si>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</si>
  <si>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</si>
  <si>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</si>
  <si>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</si>
  <si>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</si>
  <si>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</si>
  <si>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</si>
  <si>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</si>
  <si>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</si>
  <si>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</si>
  <si>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</si>
  <si>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</si>
  <si>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</si>
  <si>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</si>
  <si>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</si>
  <si>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</si>
  <si>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</si>
  <si>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</si>
  <si>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</si>
  <si>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</si>
  <si>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</si>
  <si>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</si>
  <si>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</si>
  <si>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</si>
  <si>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</si>
  <si>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</si>
  <si>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</si>
  <si>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</si>
  <si>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</si>
  <si>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</si>
  <si>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</si>
  <si>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</si>
  <si>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</si>
  <si>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</si>
  <si>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</si>
  <si>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</si>
  <si>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</si>
  <si>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</si>
  <si>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</si>
  <si>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</si>
  <si>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</si>
  <si>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</si>
  <si>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</si>
  <si>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</si>
  <si>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</si>
  <si>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</si>
  <si>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</si>
  <si>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</si>
  <si>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</si>
  <si>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</si>
  <si>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</si>
  <si>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</si>
  <si>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</si>
  <si>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</si>
  <si>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</si>
  <si>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</si>
  <si>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</si>
  <si>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</si>
  <si>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</si>
  <si>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</si>
  <si>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</si>
  <si>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</si>
  <si>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</si>
  <si>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</si>
  <si>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</si>
  <si>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</si>
  <si>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</si>
  <si>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</si>
  <si>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</si>
  <si>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</si>
  <si>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</si>
  <si>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</si>
  <si>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</si>
  <si>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</si>
  <si>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</si>
  <si>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</si>
  <si>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</si>
  <si>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</si>
  <si>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</si>
  <si>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</si>
  <si>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</si>
  <si>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</si>
  <si>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</si>
  <si>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</si>
  <si>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</si>
  <si>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</si>
  <si>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</si>
  <si>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</si>
  <si>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</si>
  <si>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</si>
  <si>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</si>
  <si>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</si>
  <si>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</si>
  <si>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</si>
  <si>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</si>
  <si>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</si>
  <si>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</si>
  <si>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</si>
  <si>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</si>
  <si>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</si>
  <si>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</si>
  <si>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</si>
  <si>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</si>
  <si>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</si>
  <si>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</si>
  <si>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</si>
  <si>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</si>
  <si>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</si>
  <si>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</si>
  <si>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</si>
  <si>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</si>
  <si>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</si>
  <si>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</si>
  <si>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</si>
  <si>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</si>
  <si>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</si>
  <si>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</si>
  <si>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</si>
  <si>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</si>
  <si>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</si>
  <si>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</si>
  <si>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</si>
  <si>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</si>
  <si>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</si>
  <si>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</si>
  <si>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</si>
  <si>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</si>
  <si>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</si>
  <si>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</si>
  <si>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</si>
  <si>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</si>
  <si>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</si>
  <si>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</si>
  <si>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</si>
  <si>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</si>
  <si>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</si>
  <si>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</si>
  <si>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</si>
  <si>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</si>
  <si>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</si>
  <si>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</si>
  <si>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</si>
  <si>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</si>
  <si>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</si>
  <si>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</si>
  <si>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</si>
  <si>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</si>
  <si>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</si>
  <si>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</si>
  <si>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</si>
  <si>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</si>
  <si>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</si>
  <si>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</si>
  <si>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</si>
  <si>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</si>
  <si>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</si>
  <si>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</si>
  <si>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</si>
  <si>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</si>
  <si>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</si>
  <si>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</si>
  <si>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</si>
  <si>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</si>
  <si>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</si>
  <si>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</si>
  <si>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</si>
  <si>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</si>
  <si>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</si>
  <si>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</si>
  <si>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</si>
  <si>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</si>
  <si>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</si>
  <si>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</si>
  <si>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</si>
  <si>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</si>
  <si>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</si>
  <si>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</si>
  <si>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</si>
  <si>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</si>
  <si>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</si>
  <si>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</si>
  <si>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</si>
  <si>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</si>
  <si>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</si>
  <si>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</si>
  <si>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</si>
  <si>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</si>
  <si>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</si>
  <si>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</si>
  <si>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</si>
  <si>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</si>
  <si>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</si>
  <si>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</si>
  <si>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</si>
  <si>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</si>
  <si>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</si>
  <si>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</si>
  <si>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</si>
  <si>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</si>
  <si>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</si>
  <si>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</si>
  <si>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</si>
  <si>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</si>
  <si>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</si>
  <si>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</si>
  <si>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</si>
  <si>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</si>
  <si>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</si>
  <si>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</si>
  <si>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</si>
  <si>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</si>
  <si>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</si>
  <si>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</si>
  <si>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</si>
  <si>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</si>
  <si>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</si>
  <si>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</si>
  <si>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</si>
  <si>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</si>
  <si>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</si>
  <si>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</si>
  <si>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</si>
  <si>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</si>
  <si>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</si>
  <si>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</si>
  <si>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</si>
  <si>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</si>
  <si>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</si>
  <si>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</si>
  <si>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</si>
  <si>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</si>
  <si>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</si>
  <si>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</si>
  <si>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</si>
  <si>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</si>
  <si>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</si>
  <si>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</si>
  <si>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</si>
  <si>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</si>
  <si>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</si>
  <si>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</si>
  <si>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</si>
  <si>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</si>
  <si>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</si>
  <si>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</si>
  <si>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</si>
  <si>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</si>
  <si>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</si>
  <si>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</si>
  <si>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</si>
  <si>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</si>
  <si>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</si>
  <si>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</si>
  <si>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</si>
  <si>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</si>
  <si>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</si>
  <si>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</si>
  <si>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</si>
  <si>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</si>
  <si>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</si>
  <si>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</si>
  <si>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</si>
  <si>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</si>
  <si>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</si>
  <si>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</si>
  <si>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</si>
  <si>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</si>
  <si>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</si>
  <si>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</si>
  <si>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</si>
  <si>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</si>
  <si>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</si>
  <si>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</si>
  <si>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</si>
  <si>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</si>
  <si>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</si>
  <si>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</si>
  <si>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</si>
  <si>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</si>
  <si>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</si>
  <si>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</si>
  <si>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</si>
  <si>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</si>
  <si>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</si>
  <si>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</si>
  <si>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</si>
  <si>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</si>
  <si>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</si>
  <si>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</si>
  <si>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</si>
  <si>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</si>
  <si>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</si>
  <si>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</si>
  <si>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</si>
  <si>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</si>
  <si>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</si>
  <si>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</si>
  <si>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</si>
  <si>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</si>
  <si>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</si>
  <si>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</si>
  <si>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</si>
  <si>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</si>
  <si>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</si>
  <si>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</si>
  <si>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</si>
  <si>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</si>
  <si>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</si>
  <si>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</si>
  <si>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</si>
  <si>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</si>
  <si>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</si>
  <si>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</si>
  <si>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</si>
  <si>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</si>
  <si>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</si>
  <si>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</si>
  <si>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</si>
  <si>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</si>
  <si>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</si>
  <si>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</si>
  <si>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</si>
  <si>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</si>
  <si>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</si>
  <si>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</si>
  <si>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</si>
  <si>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</si>
  <si>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</si>
  <si>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</si>
  <si>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</si>
  <si>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</si>
  <si>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</si>
  <si>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</si>
  <si>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</si>
  <si>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</si>
  <si>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</si>
  <si>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</si>
  <si>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</si>
  <si>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</si>
  <si>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</si>
  <si>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</si>
  <si>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</si>
  <si>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</si>
  <si>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</si>
  <si>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</si>
  <si>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</si>
  <si>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</si>
  <si>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</si>
  <si>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</si>
  <si>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</si>
  <si>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</si>
  <si>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</si>
  <si>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</si>
  <si>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</si>
  <si>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</si>
  <si>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</si>
  <si>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</si>
  <si>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</si>
  <si>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</si>
  <si>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</si>
  <si>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</si>
  <si>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</si>
  <si>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</si>
  <si>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</si>
  <si>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</si>
  <si>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</si>
  <si>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</si>
  <si>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</si>
  <si>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</si>
  <si>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</si>
  <si>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</si>
  <si>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</si>
  <si>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</si>
  <si>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</si>
  <si>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</si>
  <si>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</si>
  <si>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</si>
  <si>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</si>
  <si>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</si>
  <si>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</si>
  <si>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</si>
  <si>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</si>
  <si>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</si>
  <si>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</si>
  <si>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</si>
  <si>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</si>
  <si>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</si>
  <si>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</si>
  <si>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</si>
  <si>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</si>
  <si>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</si>
  <si>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</si>
  <si>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</si>
  <si>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</si>
  <si>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</si>
  <si>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</si>
  <si>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</si>
  <si>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</si>
  <si>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</si>
  <si>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</si>
  <si>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</si>
  <si>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</si>
  <si>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</si>
  <si>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</si>
  <si>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</si>
  <si>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</si>
  <si>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</si>
  <si>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</si>
  <si>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</si>
  <si>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</si>
  <si>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</si>
  <si>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</si>
  <si>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</si>
  <si>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</si>
  <si>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</si>
  <si>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</si>
  <si>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</si>
  <si>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</si>
  <si>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</si>
  <si>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</si>
  <si>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</si>
  <si>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</si>
  <si>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</si>
  <si>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</si>
  <si>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</si>
  <si>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</si>
  <si>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</si>
  <si>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</si>
  <si>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</si>
  <si>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</si>
  <si>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</si>
  <si>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</si>
  <si>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</si>
  <si>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</si>
  <si>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</si>
  <si>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</si>
  <si>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</si>
  <si>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</si>
  <si>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</si>
  <si>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</si>
  <si>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</si>
  <si>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</si>
  <si>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</si>
  <si>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</si>
  <si>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</si>
  <si>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</si>
  <si>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</si>
  <si>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</si>
  <si>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</si>
  <si>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</si>
  <si>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</si>
  <si>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</si>
  <si>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</si>
  <si>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</si>
  <si>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</si>
  <si>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</si>
  <si>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</si>
  <si>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</si>
  <si>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</si>
  <si>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</si>
  <si>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</si>
  <si>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</si>
  <si>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</si>
  <si>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</si>
  <si>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</si>
  <si>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</si>
  <si>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</si>
  <si>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</si>
  <si>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</si>
  <si>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</si>
  <si>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</si>
  <si>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</si>
  <si>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</si>
  <si>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</si>
  <si>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</si>
  <si>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</si>
  <si>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</si>
  <si>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</si>
  <si>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</si>
  <si>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</si>
  <si>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</si>
  <si>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</si>
  <si>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</si>
  <si>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</si>
  <si>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</si>
  <si>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</si>
  <si>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</si>
  <si>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</si>
  <si>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</si>
  <si>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</si>
  <si>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</si>
  <si>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</si>
  <si>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</si>
  <si>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</si>
  <si>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</si>
  <si>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</si>
  <si>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</si>
  <si>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</si>
  <si>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</si>
  <si>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</si>
  <si>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</si>
  <si>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</si>
  <si>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</si>
  <si>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</si>
  <si>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</si>
  <si>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</si>
  <si>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</si>
  <si>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</si>
  <si>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</si>
  <si>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</si>
  <si>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</si>
  <si>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</si>
  <si>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</si>
  <si>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</si>
  <si>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</si>
  <si>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</si>
  <si>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</si>
  <si>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</si>
  <si>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</si>
  <si>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</si>
  <si>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</si>
  <si>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</si>
  <si>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</si>
  <si>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</si>
  <si>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</si>
  <si>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</si>
  <si>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</si>
  <si>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</si>
  <si>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</si>
  <si>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</si>
  <si>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</si>
  <si>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</si>
  <si>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</si>
  <si>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</si>
  <si>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</si>
  <si>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</si>
  <si>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</si>
  <si>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</si>
  <si>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</si>
  <si>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</si>
  <si>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</si>
  <si>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</si>
  <si>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</si>
  <si>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</si>
  <si>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</si>
  <si>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</si>
  <si>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</si>
  <si>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</si>
  <si>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</si>
  <si>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</si>
  <si>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</si>
  <si>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</si>
  <si>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</si>
  <si>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</si>
  <si>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</si>
  <si>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</si>
  <si>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</si>
  <si>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</si>
  <si>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</si>
  <si>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</si>
  <si>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</si>
  <si>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</si>
  <si>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</si>
  <si>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</si>
  <si>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</si>
  <si>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</si>
  <si>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</si>
  <si>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</si>
  <si>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</si>
  <si>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</si>
  <si>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</si>
  <si>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</si>
  <si>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</si>
  <si>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</si>
  <si>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</si>
  <si>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</si>
  <si>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</si>
  <si>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</si>
  <si>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</si>
  <si>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</si>
  <si>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</si>
  <si>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</si>
  <si>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</si>
  <si>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</si>
  <si>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</si>
  <si>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</si>
  <si>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</si>
  <si>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</si>
  <si>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</si>
  <si>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</si>
  <si>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</si>
  <si>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</si>
  <si>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</si>
  <si>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</si>
  <si>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</si>
  <si>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</si>
  <si>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</si>
  <si>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</si>
  <si>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</si>
  <si>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</si>
  <si>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</si>
  <si>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</si>
  <si>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</si>
  <si>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</si>
  <si>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</si>
  <si>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</si>
  <si>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</si>
  <si>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</si>
  <si>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</si>
  <si>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</si>
  <si>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</si>
  <si>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</si>
  <si>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</si>
  <si>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</si>
  <si>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</si>
  <si>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</si>
  <si>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</si>
  <si>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</si>
  <si>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</si>
  <si>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</si>
  <si>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</si>
  <si>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</si>
  <si>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</si>
  <si>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</si>
  <si>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</si>
  <si>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</si>
  <si>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</si>
  <si>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</si>
  <si>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</si>
  <si>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</si>
  <si>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</si>
  <si>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</si>
  <si>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</si>
  <si>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</si>
  <si>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</si>
  <si>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</si>
  <si>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</si>
  <si>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</si>
  <si>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</si>
  <si>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</si>
  <si>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</si>
  <si>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</si>
  <si>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</si>
  <si>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</si>
  <si>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</si>
  <si>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</si>
  <si>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</si>
  <si>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</si>
  <si>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</si>
  <si>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</si>
  <si>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</si>
  <si>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</si>
  <si>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</si>
  <si>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</si>
  <si>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</si>
  <si>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</si>
  <si>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</si>
  <si>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</si>
  <si>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</si>
  <si>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</si>
  <si>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</si>
  <si>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</si>
  <si>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</si>
  <si>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</si>
  <si>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</si>
  <si>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</si>
  <si>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</si>
  <si>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</si>
  <si>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</si>
  <si>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</si>
  <si>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</si>
  <si>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</si>
  <si>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</si>
  <si>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</si>
  <si>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</si>
  <si>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</si>
  <si>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</si>
  <si>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</si>
  <si>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</si>
  <si>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</si>
  <si>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</si>
  <si>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</si>
  <si>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</si>
  <si>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</si>
  <si>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</si>
  <si>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</si>
  <si>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</si>
  <si>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</si>
  <si>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</si>
  <si>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</si>
  <si>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</si>
  <si>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</si>
  <si>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</si>
  <si>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</si>
  <si>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</si>
  <si>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</si>
  <si>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</si>
  <si>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</si>
  <si>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</si>
  <si>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</si>
  <si>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</si>
  <si>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</si>
  <si>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</si>
  <si>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</si>
  <si>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</si>
  <si>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</si>
  <si>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</si>
  <si>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</si>
  <si>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</si>
  <si>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</si>
  <si>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</si>
  <si>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</si>
  <si>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</si>
  <si>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</si>
  <si>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</si>
  <si>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</si>
  <si>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</si>
  <si>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</si>
  <si>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</si>
  <si>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</si>
  <si>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</si>
  <si>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</si>
  <si>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</si>
  <si>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</si>
  <si>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</si>
  <si>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</si>
  <si>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</si>
  <si>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</si>
  <si>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</si>
  <si>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</si>
  <si>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</si>
  <si>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</si>
  <si>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</si>
  <si>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</si>
  <si>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</si>
  <si>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</si>
  <si>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</si>
  <si>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</si>
  <si>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</si>
  <si>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</si>
  <si>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</si>
  <si>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</si>
  <si>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</si>
  <si>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</si>
  <si>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</si>
  <si>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</si>
  <si>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</si>
  <si>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</si>
  <si>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</si>
  <si>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</si>
  <si>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</si>
  <si>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</si>
  <si>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</si>
  <si>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</si>
  <si>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</si>
  <si>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</si>
  <si>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</si>
  <si>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</si>
  <si>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</si>
  <si>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</si>
  <si>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</si>
  <si>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</si>
  <si>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</si>
  <si>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</si>
  <si>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</si>
  <si>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</si>
  <si>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</si>
  <si>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</si>
  <si>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</si>
  <si>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</si>
  <si>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</si>
  <si>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</si>
  <si>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</si>
  <si>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</si>
  <si>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</si>
  <si>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</si>
  <si>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</si>
  <si>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</si>
  <si>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</si>
  <si>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</si>
  <si>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</si>
  <si>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</si>
  <si>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</si>
  <si>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</si>
  <si>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</si>
  <si>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</si>
  <si>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</si>
  <si>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</si>
  <si>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</si>
  <si>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</si>
  <si>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</si>
  <si>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</si>
  <si>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</si>
  <si>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</si>
  <si>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</si>
  <si>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</si>
  <si>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</si>
  <si>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</si>
  <si>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</si>
  <si>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</si>
  <si>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</si>
  <si>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</si>
  <si>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</si>
  <si>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</si>
  <si>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</si>
  <si>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</si>
  <si>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</si>
  <si>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</si>
  <si>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</si>
  <si>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</si>
  <si>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</si>
  <si>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</si>
  <si>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</si>
  <si>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</si>
  <si>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</si>
  <si>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</si>
  <si>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</si>
  <si>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</si>
  <si>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</si>
  <si>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</si>
  <si>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</si>
  <si>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</si>
  <si>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</si>
  <si>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</si>
  <si>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</si>
  <si>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</si>
  <si>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</si>
  <si>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</si>
  <si>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</si>
  <si>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</si>
  <si>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</si>
  <si>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</si>
  <si>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</si>
  <si>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</si>
  <si>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</si>
  <si>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</si>
  <si>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</si>
  <si>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</si>
  <si>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</si>
  <si>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</si>
  <si>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</si>
  <si>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</si>
  <si>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</si>
  <si>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</si>
  <si>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</si>
  <si>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</si>
  <si>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</si>
  <si>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</si>
  <si>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</si>
  <si>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</si>
  <si>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</si>
  <si>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</si>
  <si>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</si>
  <si>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</si>
  <si>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</si>
  <si>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</si>
  <si>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</si>
  <si>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</si>
  <si>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</si>
  <si>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</si>
  <si>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</si>
  <si>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</si>
  <si>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</si>
  <si>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</si>
  <si>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</si>
  <si>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</si>
  <si>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</si>
  <si>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</si>
  <si>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</si>
  <si>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</si>
  <si>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</si>
  <si>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</si>
  <si>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</si>
  <si>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</si>
  <si>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</si>
  <si>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</si>
  <si>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</si>
  <si>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</si>
  <si>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</si>
  <si>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</si>
  <si>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</si>
  <si>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</si>
  <si>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</si>
  <si>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</si>
  <si>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</si>
  <si>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</si>
  <si>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</si>
  <si>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</si>
  <si>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</si>
  <si>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</si>
  <si>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</si>
  <si>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</si>
  <si>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</si>
  <si>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</si>
  <si>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</si>
  <si>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</si>
  <si>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</si>
  <si>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</si>
  <si>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</si>
  <si>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</si>
  <si>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</si>
  <si>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</si>
  <si>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</si>
  <si>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</si>
  <si>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</si>
  <si>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</si>
  <si>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</si>
  <si>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</si>
  <si>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</si>
  <si>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</si>
  <si>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</si>
  <si>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</si>
  <si>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</si>
  <si>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</si>
  <si>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</si>
  <si>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</si>
  <si>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</si>
  <si>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</si>
  <si>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</si>
  <si>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</si>
  <si>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</si>
  <si>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</si>
  <si>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</si>
  <si>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</si>
  <si>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</si>
  <si>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</si>
  <si>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</si>
  <si>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</si>
  <si>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</si>
  <si>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</si>
  <si>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</si>
  <si>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</si>
  <si>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</si>
  <si>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</si>
  <si>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</si>
  <si>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</si>
  <si>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</si>
  <si>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</si>
  <si>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</si>
  <si>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</si>
  <si>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</si>
  <si>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</si>
  <si>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</si>
  <si>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</si>
  <si>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</si>
  <si>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</si>
  <si>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</si>
  <si>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</si>
  <si>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</si>
  <si>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</si>
  <si>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</si>
  <si>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</si>
  <si>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</si>
  <si>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</si>
  <si>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</si>
  <si>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</si>
  <si>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</si>
  <si>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</si>
  <si>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</si>
  <si>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</si>
  <si>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</si>
  <si>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</si>
  <si>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</si>
  <si>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</si>
  <si>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</si>
  <si>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</si>
  <si>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</si>
  <si>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</si>
  <si>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</si>
  <si>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</si>
  <si>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</si>
  <si>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</si>
  <si>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</si>
  <si>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</si>
  <si>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</si>
  <si>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</si>
  <si>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</si>
  <si>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</si>
  <si>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</si>
  <si>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</si>
  <si>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</si>
  <si>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</si>
  <si>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</si>
  <si>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</si>
  <si>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</si>
  <si>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</si>
  <si>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</si>
  <si>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</si>
  <si>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</si>
  <si>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</si>
  <si>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</si>
  <si>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</si>
  <si>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</si>
  <si>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</si>
  <si>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</si>
  <si>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</si>
  <si>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</si>
  <si>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</si>
  <si>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</si>
  <si>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</si>
  <si>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</si>
  <si>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</si>
  <si>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</si>
  <si>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</si>
  <si>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</si>
  <si>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</si>
  <si>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</si>
  <si>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</si>
  <si>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</si>
  <si>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</si>
  <si>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</si>
  <si>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</si>
  <si>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</si>
  <si>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</si>
  <si>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</si>
  <si>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</si>
  <si>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</si>
  <si>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</si>
  <si>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</si>
  <si>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</si>
  <si>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</si>
  <si>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</si>
  <si>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</si>
  <si>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</si>
  <si>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</si>
  <si>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</si>
  <si>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</si>
  <si>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</si>
  <si>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</si>
  <si>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</si>
  <si>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</si>
  <si>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</si>
  <si>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</si>
  <si>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</si>
  <si>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</si>
  <si>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</si>
  <si>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</si>
  <si>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</si>
  <si>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</si>
  <si>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</si>
  <si>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</si>
  <si>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</si>
  <si>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</si>
  <si>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</si>
  <si>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</si>
  <si>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</si>
  <si>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</si>
  <si>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</si>
  <si>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</si>
  <si>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</si>
  <si>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</si>
  <si>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</si>
  <si>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</si>
  <si>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</si>
  <si>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</si>
  <si>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</si>
  <si>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</si>
  <si>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</si>
  <si>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</si>
  <si>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</si>
  <si>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</si>
  <si>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</si>
  <si>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</si>
  <si>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</si>
  <si>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</si>
  <si>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</si>
  <si>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</si>
  <si>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</si>
  <si>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</si>
  <si>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</si>
  <si>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</si>
  <si>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</si>
  <si>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</si>
  <si>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</si>
  <si>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</si>
  <si>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</si>
  <si>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</si>
  <si>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</si>
  <si>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</si>
  <si>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</si>
  <si>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</si>
  <si>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</si>
  <si>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</si>
  <si>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</si>
  <si>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</si>
  <si>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</si>
  <si>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</si>
  <si>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</si>
  <si>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</si>
  <si>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</si>
  <si>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</si>
  <si>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</si>
  <si>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</si>
  <si>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</si>
  <si>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</si>
  <si>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</si>
  <si>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</si>
  <si>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</si>
  <si>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</si>
  <si>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</si>
  <si>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</si>
  <si>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</si>
  <si>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</si>
  <si>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</si>
  <si>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</si>
  <si>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</si>
  <si>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</si>
  <si>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</si>
  <si>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</si>
  <si>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</si>
  <si>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</si>
  <si>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</si>
  <si>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</si>
  <si>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</si>
  <si>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</si>
  <si>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</si>
  <si>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</si>
  <si>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</si>
  <si>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</si>
  <si>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</si>
  <si>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</si>
  <si>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</si>
  <si>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</si>
  <si>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</si>
  <si>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</si>
  <si>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</si>
  <si>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</si>
  <si>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</si>
  <si>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</si>
  <si>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</si>
  <si>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</si>
  <si>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</si>
  <si>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</si>
  <si>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</si>
  <si>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</si>
  <si>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</si>
  <si>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</si>
  <si>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</si>
  <si>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</si>
  <si>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</si>
  <si>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</si>
  <si>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</si>
  <si>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</si>
  <si>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</si>
  <si>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</si>
  <si>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</si>
  <si>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</si>
  <si>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</si>
  <si>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</si>
  <si>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</si>
  <si>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</si>
  <si>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</si>
  <si>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</si>
  <si>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</si>
  <si>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</si>
  <si>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</si>
  <si>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</si>
  <si>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</si>
  <si>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</si>
  <si>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</si>
  <si>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</si>
  <si>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</si>
  <si>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</si>
  <si>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</si>
  <si>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</si>
  <si>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</si>
  <si>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</si>
  <si>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</si>
  <si>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</si>
  <si>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</si>
  <si>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</si>
  <si>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</si>
  <si>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</si>
  <si>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</si>
  <si>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</si>
  <si>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</si>
  <si>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</si>
  <si>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</si>
  <si>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</si>
  <si>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</si>
  <si>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</si>
  <si>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</si>
  <si>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</si>
  <si>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</si>
  <si>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</si>
  <si>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</si>
  <si>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</si>
  <si>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</si>
  <si>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</si>
  <si>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</si>
  <si>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</si>
  <si>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</si>
  <si>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</si>
  <si>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</si>
  <si>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</si>
  <si>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</si>
  <si>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</si>
  <si>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</si>
  <si>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</si>
  <si>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</si>
  <si>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</si>
  <si>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</si>
  <si>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</si>
  <si>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</si>
  <si>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</si>
  <si>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</si>
  <si>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</si>
  <si>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</si>
  <si>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</si>
  <si>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</si>
  <si>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</si>
  <si>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</si>
  <si>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</si>
  <si>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</si>
  <si>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</si>
  <si>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</si>
  <si>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</si>
  <si>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</si>
  <si>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</si>
  <si>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</si>
  <si>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</si>
  <si>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</si>
  <si>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</si>
  <si>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</si>
  <si>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</si>
  <si>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</si>
  <si>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</si>
  <si>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</si>
  <si>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</si>
  <si>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</si>
  <si>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</si>
  <si>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</si>
  <si>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</si>
  <si>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</si>
  <si>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</si>
  <si>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</si>
  <si>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</si>
  <si>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</si>
  <si>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</si>
  <si>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</si>
  <si>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</si>
  <si>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</si>
  <si>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</si>
  <si>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</si>
  <si>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</si>
  <si>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</si>
  <si>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</si>
  <si>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</si>
  <si>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</si>
  <si>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</si>
  <si>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</si>
  <si>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</si>
  <si>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</si>
  <si>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</si>
  <si>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</si>
  <si>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</si>
  <si>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</si>
  <si>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</si>
  <si>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</si>
  <si>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</si>
  <si>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</si>
  <si>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</si>
  <si>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</si>
  <si>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</si>
  <si>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</si>
  <si>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</si>
  <si>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</si>
  <si>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</si>
  <si>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</si>
  <si>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</si>
  <si>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</si>
  <si>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</si>
  <si>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</si>
  <si>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</si>
  <si>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</si>
  <si>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</si>
  <si>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</si>
  <si>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</si>
  <si>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</si>
  <si>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</si>
  <si>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</si>
  <si>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</si>
  <si>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</si>
  <si>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</si>
  <si>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</si>
  <si>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</si>
  <si>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</si>
  <si>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</si>
  <si>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</si>
  <si>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</si>
  <si>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</si>
  <si>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</si>
  <si>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</si>
  <si>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</si>
  <si>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</si>
  <si>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</si>
  <si>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</si>
  <si>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</si>
  <si>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</si>
  <si>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</si>
  <si>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</si>
  <si>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</si>
  <si>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</si>
  <si>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</si>
  <si>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</si>
  <si>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</si>
  <si>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</si>
  <si>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</si>
  <si>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</si>
  <si>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</si>
  <si>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</si>
  <si>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</si>
  <si>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</si>
  <si>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</si>
  <si>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</si>
  <si>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</si>
  <si>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</si>
  <si>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</si>
  <si>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</si>
  <si>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</si>
  <si>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</si>
  <si>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</si>
  <si>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</si>
  <si>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</si>
  <si>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</si>
  <si>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</si>
  <si>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</si>
  <si>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</si>
  <si>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</si>
  <si>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</si>
  <si>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</si>
  <si>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</si>
  <si>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</si>
  <si>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</si>
  <si>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</si>
  <si>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</si>
  <si>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</si>
  <si>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</si>
  <si>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</si>
  <si>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</si>
  <si>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</si>
  <si>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</si>
  <si>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</si>
  <si>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</si>
  <si>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</si>
  <si>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</si>
  <si>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</si>
  <si>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</si>
  <si>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</si>
  <si>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</si>
  <si>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</si>
  <si>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</si>
  <si>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</si>
  <si>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</si>
  <si>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</si>
  <si>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</si>
  <si>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</si>
  <si>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</si>
  <si>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</si>
  <si>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</si>
  <si>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</si>
  <si>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</si>
  <si>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</si>
  <si>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</si>
  <si>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</si>
  <si>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</si>
  <si>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</si>
  <si>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</si>
  <si>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</si>
  <si>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</si>
  <si>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</si>
  <si>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</si>
  <si>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</si>
  <si>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</si>
  <si>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</si>
  <si>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</si>
  <si>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</si>
  <si>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</si>
  <si>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</si>
  <si>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</si>
  <si>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</si>
  <si>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</si>
  <si>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</si>
  <si>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</si>
  <si>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</si>
  <si>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</si>
  <si>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</si>
  <si>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</si>
  <si>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</si>
  <si>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</si>
  <si>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</si>
  <si>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</si>
  <si>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</si>
  <si>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</si>
  <si>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</si>
  <si>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</si>
  <si>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</si>
  <si>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</si>
  <si>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</si>
  <si>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</si>
  <si>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</si>
  <si>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</si>
  <si>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</si>
  <si>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</si>
  <si>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</si>
  <si>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</si>
  <si>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</si>
  <si>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</si>
  <si>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</si>
  <si>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</si>
  <si>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</si>
  <si>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</si>
  <si>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</si>
  <si>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</si>
  <si>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</si>
  <si>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</si>
  <si>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</si>
  <si>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</si>
  <si>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</si>
  <si>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</si>
  <si>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</si>
  <si>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</si>
  <si>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</si>
  <si>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</si>
  <si>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</si>
  <si>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</si>
  <si>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</si>
  <si>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</si>
  <si>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</si>
  <si>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</si>
  <si>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</si>
  <si>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</si>
  <si>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</si>
  <si>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</si>
  <si>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</si>
  <si>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</si>
  <si>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</si>
  <si>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</si>
  <si>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</si>
  <si>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</si>
  <si>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</si>
  <si>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</si>
  <si>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</si>
  <si>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</si>
  <si>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</si>
  <si>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</si>
  <si>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</si>
  <si>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</si>
  <si>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</si>
  <si>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</si>
  <si>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</si>
  <si>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</si>
  <si>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</si>
  <si>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</si>
  <si>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</si>
  <si>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</si>
  <si>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</si>
  <si>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</si>
  <si>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</si>
  <si>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</si>
  <si>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</si>
  <si>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</si>
  <si>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</si>
  <si>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</si>
  <si>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</si>
  <si>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</si>
  <si>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</si>
  <si>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</si>
  <si>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</si>
  <si>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</si>
  <si>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</si>
  <si>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</si>
  <si>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</si>
  <si>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</si>
  <si>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</si>
  <si>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</si>
  <si>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</si>
  <si>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</si>
  <si>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</si>
  <si>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</si>
  <si>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</si>
  <si>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</si>
  <si>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</si>
  <si>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</si>
  <si>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</si>
  <si>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</si>
  <si>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</si>
  <si>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</si>
  <si>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</si>
  <si>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</si>
  <si>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</si>
  <si>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</si>
  <si>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</si>
  <si>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</si>
  <si>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</si>
  <si>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</si>
  <si>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</si>
  <si>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</si>
  <si>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</si>
  <si>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</si>
  <si>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</si>
  <si>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</si>
  <si>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</si>
  <si>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</si>
  <si>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</si>
  <si>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</si>
  <si>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</si>
  <si>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</si>
  <si>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</si>
  <si>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</si>
  <si>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</si>
  <si>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</si>
  <si>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</si>
  <si>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</si>
  <si>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</si>
  <si>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</si>
  <si>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</si>
  <si>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</si>
  <si>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</si>
  <si>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</si>
  <si>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</si>
  <si>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</si>
  <si>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</si>
  <si>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</si>
  <si>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</si>
  <si>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</si>
  <si>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</si>
  <si>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</si>
  <si>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</si>
  <si>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</si>
  <si>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</si>
  <si>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</si>
  <si>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</si>
  <si>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</si>
  <si>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</si>
  <si>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</si>
  <si>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</si>
  <si>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</si>
  <si>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</si>
  <si>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</si>
  <si>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</si>
  <si>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</si>
  <si>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</si>
  <si>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</si>
  <si>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</si>
  <si>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</si>
  <si>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</si>
  <si>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</si>
  <si>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</si>
  <si>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</si>
  <si>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</si>
  <si>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</si>
  <si>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</si>
  <si>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</si>
  <si>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</si>
  <si>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</si>
  <si>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</si>
  <si>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</si>
  <si>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</si>
  <si>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</si>
  <si>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</si>
  <si>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</si>
  <si>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</si>
  <si>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</si>
  <si>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</si>
  <si>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</si>
  <si>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</si>
  <si>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</si>
  <si>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</si>
  <si>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</si>
  <si>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</si>
  <si>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</si>
  <si>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</si>
  <si>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</si>
  <si>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</si>
  <si>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</si>
  <si>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</si>
  <si>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</si>
  <si>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</si>
  <si>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</si>
  <si>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</si>
  <si>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</si>
  <si>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</si>
  <si>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</si>
  <si>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</si>
  <si>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</si>
  <si>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</si>
  <si>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</si>
  <si>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</si>
  <si>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</si>
  <si>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</si>
  <si>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</si>
  <si>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</si>
  <si>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</si>
  <si>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</si>
  <si>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</si>
  <si>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</si>
  <si>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</si>
  <si>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</si>
  <si>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</si>
  <si>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</si>
  <si>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</si>
  <si>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</si>
  <si>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</si>
  <si>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</si>
  <si>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</si>
  <si>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</si>
  <si>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</si>
  <si>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</si>
  <si>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</si>
  <si>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</si>
  <si>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</si>
  <si>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</si>
  <si>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</si>
  <si>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</si>
  <si>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</si>
  <si>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</si>
  <si>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</si>
  <si>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</si>
  <si>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</si>
  <si>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</si>
  <si>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</si>
  <si>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</si>
  <si>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</si>
  <si>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</si>
  <si>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</si>
  <si>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</si>
  <si>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</si>
  <si>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</si>
  <si>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</si>
  <si>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</si>
  <si>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</si>
  <si>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</si>
  <si>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</si>
  <si>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</si>
  <si>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</si>
  <si>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</si>
  <si>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</si>
  <si>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</si>
  <si>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</si>
  <si>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</si>
  <si>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</si>
  <si>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</si>
  <si>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</si>
  <si>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</si>
  <si>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</si>
  <si>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</si>
  <si>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</si>
  <si>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</si>
  <si>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</si>
  <si>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</si>
  <si>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</si>
  <si>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</si>
  <si>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</si>
  <si>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</si>
  <si>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</si>
  <si>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</si>
  <si>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</si>
  <si>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</si>
  <si>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</si>
  <si>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</si>
  <si>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</si>
  <si>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</si>
  <si>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</si>
  <si>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</si>
  <si>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</si>
  <si>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</si>
  <si>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</si>
  <si>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</si>
  <si>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</si>
  <si>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</si>
  <si>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</si>
  <si>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</si>
  <si>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</si>
  <si>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</si>
  <si>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</si>
  <si>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</si>
  <si>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</si>
  <si>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</si>
  <si>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</si>
  <si>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</si>
  <si>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</si>
  <si>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</si>
  <si>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</si>
  <si>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</si>
  <si>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</si>
  <si>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</si>
  <si>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</si>
  <si>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</si>
  <si>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</si>
  <si>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</si>
  <si>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</si>
  <si>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</si>
  <si>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</si>
  <si>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</si>
  <si>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</si>
  <si>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</si>
  <si>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</si>
  <si>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</si>
  <si>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</si>
  <si>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</si>
  <si>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</si>
  <si>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</si>
  <si>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</si>
  <si>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</si>
  <si>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</si>
  <si>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</si>
  <si>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</si>
  <si>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</si>
  <si>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</si>
  <si>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</si>
  <si>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</si>
  <si>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</si>
  <si>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</si>
  <si>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</si>
  <si>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</si>
  <si>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</si>
  <si>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</si>
  <si>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</si>
  <si>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</si>
  <si>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</si>
  <si>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</si>
  <si>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</si>
  <si>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</si>
  <si>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</si>
  <si>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</si>
  <si>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</si>
  <si>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</si>
  <si>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</si>
  <si>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</si>
  <si>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</si>
  <si>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</si>
  <si>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</si>
  <si>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</si>
  <si>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</si>
  <si>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</si>
  <si>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</si>
  <si>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</si>
  <si>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</si>
  <si>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</si>
  <si>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</si>
  <si>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</si>
  <si>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</si>
  <si>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</si>
  <si>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</si>
  <si>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</si>
  <si>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</si>
  <si>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</si>
  <si>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</si>
  <si>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</si>
  <si>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</si>
  <si>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</si>
  <si>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</si>
  <si>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</si>
  <si>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</si>
  <si>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</si>
  <si>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</si>
  <si>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</si>
  <si>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</si>
  <si>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</si>
  <si>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</si>
  <si>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</si>
  <si>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</si>
  <si>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</si>
  <si>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</si>
  <si>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</si>
  <si>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</si>
  <si>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</si>
  <si>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</si>
  <si>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</si>
  <si>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</si>
  <si>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</si>
  <si>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</si>
  <si>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</si>
  <si>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</si>
  <si>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</si>
  <si>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</si>
  <si>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</si>
  <si>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</si>
  <si>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</si>
  <si>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</si>
  <si>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</si>
  <si>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</si>
  <si>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</si>
  <si>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</si>
  <si>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</si>
  <si>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</si>
  <si>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</si>
  <si>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</si>
  <si>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</si>
  <si>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</si>
  <si>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</si>
  <si>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</si>
  <si>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</si>
  <si>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</si>
  <si>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</si>
  <si>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</si>
  <si>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</si>
  <si>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</si>
  <si>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</si>
  <si>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</si>
  <si>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</si>
  <si>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</si>
  <si>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</si>
  <si>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</si>
  <si>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</si>
  <si>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</si>
  <si>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</si>
  <si>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</si>
  <si>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</si>
  <si>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</si>
  <si>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</si>
  <si>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</si>
  <si>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</si>
  <si>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</si>
  <si>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</si>
  <si>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</si>
  <si>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</si>
  <si>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</si>
  <si>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</si>
  <si>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</si>
  <si>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</si>
  <si>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</si>
  <si>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</si>
  <si>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</si>
  <si>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</si>
  <si>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</si>
  <si>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</si>
  <si>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</si>
  <si>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</si>
  <si>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</si>
  <si>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</si>
  <si>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</si>
  <si>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</si>
  <si>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</si>
  <si>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</si>
  <si>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</si>
  <si>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</si>
  <si>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</si>
  <si>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</si>
  <si>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</si>
  <si>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</si>
  <si>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</si>
  <si>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</si>
  <si>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</si>
  <si>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</si>
  <si>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</si>
  <si>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</si>
  <si>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</si>
  <si>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</si>
  <si>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</si>
  <si>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</si>
  <si>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</si>
  <si>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</si>
  <si>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</si>
  <si>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</si>
  <si>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</si>
  <si>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</si>
  <si>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</si>
  <si>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</si>
  <si>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</si>
  <si>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</si>
  <si>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</si>
  <si>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</si>
  <si>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</si>
  <si>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</si>
  <si>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</si>
  <si>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</si>
  <si>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</si>
  <si>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</si>
  <si>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</si>
  <si>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</si>
  <si>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</si>
  <si>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</si>
  <si>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</si>
  <si>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</si>
  <si>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</si>
  <si>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</si>
  <si>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</si>
  <si>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</si>
  <si>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</si>
  <si>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</si>
  <si>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</si>
  <si>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</si>
  <si>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</si>
  <si>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</si>
  <si>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</si>
  <si>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</si>
  <si>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</si>
  <si>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</si>
  <si>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</si>
  <si>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</si>
  <si>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</si>
  <si>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</si>
  <si>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</si>
  <si>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</si>
  <si>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</si>
  <si>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</si>
  <si>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</si>
  <si>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</si>
  <si>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</si>
  <si>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</si>
  <si>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</si>
  <si>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</si>
  <si>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</si>
  <si>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</si>
  <si>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</si>
  <si>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</si>
  <si>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</si>
  <si>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</si>
  <si>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</si>
  <si>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</si>
  <si>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</si>
  <si>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</si>
  <si>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</si>
  <si>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</si>
  <si>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</si>
  <si>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</si>
  <si>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</si>
  <si>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</si>
  <si>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</si>
  <si>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</si>
  <si>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</si>
  <si>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</si>
  <si>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</si>
  <si>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</si>
  <si>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</si>
  <si>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</si>
  <si>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</si>
  <si>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</si>
  <si>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</si>
  <si>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</si>
  <si>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</si>
  <si>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</si>
  <si>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</si>
  <si>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</si>
  <si>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</si>
  <si>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</si>
  <si>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</si>
  <si>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</si>
  <si>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</si>
  <si>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</si>
  <si>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</si>
  <si>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</si>
  <si>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</si>
  <si>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</si>
  <si>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</si>
  <si>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</si>
  <si>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</si>
  <si>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</si>
  <si>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</si>
  <si>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</si>
  <si>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</si>
  <si>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</si>
  <si>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</si>
  <si>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</si>
  <si>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</si>
  <si>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</si>
  <si>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</si>
  <si>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</si>
  <si>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</si>
  <si>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</si>
  <si>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</si>
  <si>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</si>
  <si>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</si>
  <si>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</si>
  <si>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</si>
  <si>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</si>
  <si>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</si>
  <si>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</si>
  <si>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</si>
  <si>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</si>
  <si>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</si>
  <si>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</si>
  <si>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</si>
  <si>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</si>
  <si>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</si>
  <si>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</si>
  <si>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</si>
  <si>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</si>
  <si>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</si>
  <si>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</si>
  <si>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</si>
  <si>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</si>
  <si>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</si>
  <si>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</si>
  <si>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</si>
  <si>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</si>
  <si>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</si>
  <si>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</si>
  <si>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</si>
  <si>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</si>
  <si>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</si>
  <si>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</si>
  <si>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</si>
  <si>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</si>
  <si>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</si>
  <si>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</si>
  <si>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</si>
  <si>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</si>
  <si>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</si>
  <si>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</si>
  <si>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</si>
  <si>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</si>
  <si>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</si>
  <si>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</si>
  <si>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</si>
  <si>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</si>
  <si>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</si>
  <si>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</si>
  <si>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</si>
  <si>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</si>
  <si>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</si>
  <si>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</si>
  <si>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</si>
  <si>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</si>
  <si>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</si>
  <si>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</si>
  <si>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</si>
  <si>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</si>
  <si>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</si>
  <si>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</si>
  <si>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</si>
  <si>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</si>
  <si>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</si>
  <si>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</si>
  <si>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</si>
  <si>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</si>
  <si>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</si>
  <si>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</si>
  <si>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</si>
  <si>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</si>
  <si>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</si>
  <si>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</si>
  <si>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</si>
  <si>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</si>
  <si>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</si>
  <si>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</si>
  <si>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</si>
  <si>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</si>
  <si>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</si>
  <si>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</si>
  <si>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</si>
  <si>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</si>
  <si>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</si>
  <si>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</si>
  <si>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</si>
  <si>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</si>
  <si>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</si>
  <si>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</si>
  <si>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</si>
  <si>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</si>
  <si>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</si>
  <si>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</si>
  <si>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</si>
  <si>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</si>
  <si>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</si>
  <si>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</si>
  <si>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</si>
  <si>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</si>
  <si>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</si>
  <si>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</si>
  <si>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</si>
  <si>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</si>
  <si>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</si>
  <si>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</si>
  <si>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</si>
  <si>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</si>
  <si>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</si>
  <si>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</si>
  <si>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</si>
  <si>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</si>
  <si>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</si>
  <si>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</si>
  <si>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</si>
  <si>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</si>
  <si>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</si>
  <si>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</si>
  <si>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</si>
  <si>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</si>
  <si>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</si>
  <si>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</si>
  <si>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</si>
  <si>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</si>
  <si>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</si>
  <si>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</si>
  <si>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</si>
  <si>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</si>
  <si>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</si>
  <si>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</si>
  <si>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</si>
  <si>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</si>
  <si>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</si>
  <si>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</si>
  <si>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</si>
  <si>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</si>
  <si>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</si>
  <si>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</si>
  <si>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</si>
  <si>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</si>
  <si>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</si>
  <si>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</si>
  <si>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</si>
  <si>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</si>
  <si>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</si>
  <si>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</si>
  <si>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</si>
  <si>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</si>
  <si>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</si>
  <si>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</si>
  <si>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</si>
  <si>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</si>
  <si>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</si>
  <si>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</si>
  <si>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</si>
  <si>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</si>
  <si>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</si>
  <si>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</si>
  <si>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</si>
  <si>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</si>
  <si>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</si>
  <si>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</si>
  <si>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</si>
  <si>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</si>
  <si>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</si>
  <si>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</si>
  <si>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</si>
  <si>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</si>
  <si>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</si>
  <si>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</si>
  <si>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</si>
  <si>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</si>
  <si>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</si>
  <si>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</si>
  <si>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</si>
  <si>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</si>
  <si>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</si>
  <si>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</si>
  <si>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</si>
  <si>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</si>
  <si>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</si>
  <si>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</si>
  <si>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</si>
  <si>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</si>
  <si>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</si>
  <si>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</si>
  <si>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</si>
  <si>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</si>
  <si>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</si>
  <si>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</si>
  <si>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</si>
  <si>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</si>
  <si>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</si>
  <si>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</si>
  <si>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</si>
  <si>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</si>
  <si>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</si>
  <si>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</si>
  <si>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</si>
  <si>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</si>
  <si>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</si>
  <si>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</si>
  <si>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</si>
  <si>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</si>
  <si>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</si>
  <si>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</si>
  <si>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</si>
  <si>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</si>
  <si>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</si>
  <si>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</si>
  <si>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</si>
  <si>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</si>
  <si>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</si>
  <si>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</si>
  <si>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</si>
  <si>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</si>
  <si>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</si>
  <si>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</si>
  <si>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</si>
  <si>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</si>
  <si>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</si>
  <si>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</si>
  <si>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</si>
  <si>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</si>
  <si>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</si>
  <si>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</si>
  <si>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</si>
  <si>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</si>
  <si>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</si>
  <si>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</si>
  <si>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</si>
  <si>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</si>
  <si>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</si>
  <si>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</si>
  <si>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</si>
  <si>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</si>
  <si>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</si>
  <si>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</si>
  <si>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</si>
  <si>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</si>
  <si>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</si>
  <si>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</si>
  <si>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</si>
  <si>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</si>
  <si>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</si>
  <si>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</si>
  <si>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</si>
  <si>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</si>
  <si>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</si>
  <si>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</si>
  <si>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</si>
  <si>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</si>
  <si>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</si>
  <si>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</si>
  <si>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</si>
  <si>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</si>
  <si>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</si>
  <si>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</si>
  <si>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</si>
  <si>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</si>
  <si>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</si>
  <si>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</si>
  <si>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</si>
  <si>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</si>
  <si>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</si>
  <si>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</si>
  <si>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</si>
  <si>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</si>
  <si>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</si>
  <si>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</si>
  <si>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</si>
  <si>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</si>
  <si>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</si>
  <si>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</si>
  <si>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</si>
  <si>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</si>
  <si>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</si>
  <si>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</si>
  <si>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</si>
  <si>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</si>
  <si>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</si>
  <si>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</si>
  <si>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</si>
  <si>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</si>
  <si>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</si>
  <si>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</si>
  <si>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</si>
  <si>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</si>
  <si>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</si>
  <si>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</si>
  <si>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</si>
  <si>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</si>
  <si>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</si>
  <si>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</si>
  <si>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</si>
  <si>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</si>
  <si>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</si>
  <si>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</si>
  <si>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</si>
  <si>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</si>
  <si>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</si>
  <si>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</si>
  <si>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</si>
  <si>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</si>
  <si>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</si>
  <si>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</si>
  <si>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</si>
  <si>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</si>
  <si>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</si>
  <si>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</si>
  <si>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</si>
  <si>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</si>
  <si>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</si>
  <si>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</si>
  <si>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</si>
  <si>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</si>
  <si>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</si>
  <si>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</si>
  <si>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</si>
  <si>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</si>
  <si>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</si>
  <si>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</si>
  <si>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</si>
  <si>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</si>
  <si>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</si>
  <si>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</si>
  <si>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</si>
  <si>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</si>
  <si>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</si>
  <si>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</si>
  <si>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</si>
  <si>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</si>
  <si>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</si>
  <si>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</si>
  <si>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</si>
  <si>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</si>
  <si>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</si>
  <si>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</si>
  <si>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</si>
  <si>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</si>
  <si>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</si>
  <si>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</si>
  <si>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</si>
  <si>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</si>
  <si>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</si>
  <si>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</si>
  <si>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</si>
  <si>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</si>
  <si>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</si>
  <si>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</si>
  <si>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</si>
  <si>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</si>
  <si>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</si>
  <si>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</si>
  <si>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</si>
  <si>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</si>
  <si>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</si>
  <si>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</si>
  <si>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</si>
  <si>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</si>
  <si>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</si>
  <si>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</si>
  <si>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</si>
  <si>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</si>
  <si>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</si>
  <si>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</si>
  <si>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</si>
  <si>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</si>
  <si>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</si>
  <si>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</si>
  <si>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</si>
  <si>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</si>
  <si>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</si>
  <si>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</si>
  <si>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</si>
  <si>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</si>
  <si>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</si>
  <si>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</si>
  <si>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</si>
  <si>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</si>
  <si>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</si>
  <si>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</si>
  <si>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</si>
  <si>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</si>
  <si>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</si>
  <si>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</si>
  <si>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</si>
  <si>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</si>
  <si>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</si>
  <si>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</si>
  <si>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</si>
  <si>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</si>
  <si>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</si>
  <si>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</si>
  <si>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</si>
  <si>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</si>
  <si>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</si>
  <si>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</si>
  <si>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</si>
  <si>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</si>
  <si>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</si>
  <si>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</si>
  <si>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</si>
  <si>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</si>
  <si>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</si>
  <si>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</si>
  <si>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</si>
  <si>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</si>
  <si>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</si>
  <si>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</si>
  <si>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</si>
  <si>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</si>
  <si>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</si>
  <si>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</si>
  <si>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</si>
  <si>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</si>
  <si>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</si>
  <si>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</si>
  <si>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</si>
  <si>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</si>
  <si>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</si>
  <si>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</si>
  <si>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</si>
  <si>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</si>
  <si>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</si>
  <si>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</si>
  <si>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</si>
  <si>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</si>
  <si>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</si>
  <si>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</si>
  <si>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</si>
  <si>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</si>
  <si>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</si>
  <si>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</si>
  <si>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</si>
  <si>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</si>
  <si>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</si>
  <si>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</si>
  <si>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</si>
  <si>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</si>
  <si>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</si>
  <si>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</si>
  <si>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</si>
  <si>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</si>
  <si>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</si>
  <si>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</si>
  <si>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</si>
  <si>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</si>
  <si>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</si>
  <si>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</si>
  <si>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</si>
  <si>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</si>
  <si>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</si>
  <si>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</si>
  <si>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</si>
  <si>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</si>
  <si>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</si>
  <si>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</si>
  <si>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</si>
  <si>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</si>
  <si>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</si>
  <si>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</si>
  <si>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</si>
  <si>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</si>
  <si>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</si>
  <si>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</si>
  <si>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</si>
  <si>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</si>
  <si>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</si>
  <si>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</si>
  <si>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</si>
  <si>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</si>
  <si>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</si>
  <si>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</si>
  <si>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</si>
  <si>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</si>
  <si>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</si>
  <si>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</si>
  <si>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</si>
  <si>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</si>
  <si>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</si>
  <si>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</si>
  <si>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</si>
  <si>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</si>
  <si>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</si>
  <si>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</si>
  <si>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</si>
  <si>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</si>
  <si>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</si>
  <si>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</si>
  <si>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</si>
  <si>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</si>
  <si>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</si>
  <si>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</si>
  <si>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</si>
  <si>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</si>
  <si>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</si>
  <si>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</si>
  <si>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</si>
  <si>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</si>
  <si>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</si>
  <si>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</si>
  <si>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</si>
  <si>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</si>
  <si>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</si>
  <si>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</si>
  <si>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</si>
  <si>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</si>
  <si>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</si>
  <si>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</si>
  <si>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</si>
  <si>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</si>
  <si>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</si>
  <si>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</si>
  <si>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</si>
  <si>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</si>
  <si>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</si>
  <si>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</si>
  <si>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</si>
  <si>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</si>
  <si>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</si>
  <si>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</si>
  <si>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</si>
  <si>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</si>
  <si>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</si>
  <si>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</si>
  <si>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</si>
  <si>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</si>
  <si>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</si>
  <si>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</si>
  <si>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</si>
  <si>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</si>
  <si>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</si>
  <si>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</si>
  <si>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</si>
  <si>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</si>
  <si>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</si>
  <si>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</si>
  <si>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</si>
  <si>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</si>
  <si>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</si>
  <si>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</si>
  <si>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</si>
  <si>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</si>
  <si>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</si>
  <si>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</si>
  <si>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</si>
  <si>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</si>
  <si>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</si>
  <si>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</si>
  <si>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</si>
  <si>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</si>
  <si>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</si>
  <si>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</si>
  <si>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</si>
  <si>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</si>
  <si>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</si>
  <si>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</si>
  <si>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</si>
  <si>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</si>
  <si>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</si>
  <si>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</si>
  <si>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</si>
  <si>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</si>
  <si>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</si>
  <si>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</si>
  <si>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</si>
  <si>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</si>
  <si>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</si>
  <si>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</si>
  <si>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</si>
  <si>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</si>
  <si>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</si>
  <si>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</si>
  <si>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</si>
  <si>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</si>
  <si>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</si>
  <si>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</si>
  <si>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</si>
  <si>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</si>
  <si>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</si>
  <si>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</si>
  <si>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</si>
  <si>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</si>
  <si>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</si>
  <si>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</si>
  <si>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</si>
  <si>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</si>
  <si>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</si>
  <si>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</si>
  <si>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</si>
  <si>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</si>
  <si>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</si>
  <si>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</si>
  <si>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</si>
  <si>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</si>
  <si>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</si>
  <si>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</si>
  <si>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</si>
  <si>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</si>
  <si>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</si>
  <si>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</si>
  <si>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</si>
  <si>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</si>
  <si>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</si>
  <si>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</si>
  <si>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</si>
  <si>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</si>
  <si>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</si>
  <si>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</si>
  <si>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</si>
  <si>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</si>
  <si>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</si>
  <si>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</si>
  <si>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</si>
  <si>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</si>
  <si>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</si>
  <si>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</si>
  <si>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</si>
  <si>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</si>
  <si>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</si>
  <si>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</si>
  <si>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</si>
  <si>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</si>
  <si>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</si>
  <si>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</si>
  <si>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</si>
  <si>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</si>
  <si>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</si>
  <si>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</si>
  <si>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</si>
  <si>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</si>
  <si>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</si>
  <si>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</si>
  <si>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</si>
  <si>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</si>
  <si>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</si>
  <si>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</si>
  <si>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</si>
  <si>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</si>
  <si>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</si>
  <si>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</si>
  <si>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</si>
  <si>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</si>
  <si>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</si>
  <si>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</si>
  <si>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</si>
  <si>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</si>
  <si>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</si>
  <si>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</si>
  <si>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</si>
  <si>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</si>
  <si>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</si>
  <si>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</si>
  <si>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</si>
  <si>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</si>
  <si>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</si>
  <si>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</si>
  <si>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</si>
  <si>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</si>
  <si>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</si>
  <si>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</si>
  <si>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</si>
  <si>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</si>
  <si>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</si>
  <si>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</si>
  <si>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</si>
  <si>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</si>
  <si>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</si>
  <si>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</si>
  <si>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</si>
  <si>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</si>
  <si>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</si>
  <si>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</si>
  <si>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</si>
  <si>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</si>
  <si>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</si>
  <si>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</si>
  <si>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</si>
  <si>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</si>
  <si>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</si>
  <si>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</si>
  <si>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</si>
  <si>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</si>
  <si>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</si>
  <si>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</si>
  <si>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</si>
  <si>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</si>
  <si>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</si>
  <si>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</si>
  <si>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</si>
  <si>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</si>
  <si>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</si>
  <si>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</si>
  <si>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</si>
  <si>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</si>
  <si>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</si>
  <si>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</si>
  <si>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</si>
  <si>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</si>
  <si>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</si>
  <si>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</si>
  <si>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</si>
  <si>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</si>
  <si>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</si>
  <si>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</si>
  <si>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</si>
  <si>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</si>
  <si>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</si>
  <si>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</si>
  <si>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</si>
  <si>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</si>
  <si>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</si>
  <si>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</si>
  <si>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</si>
  <si>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</si>
  <si>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</si>
  <si>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</si>
  <si>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</si>
  <si>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</si>
  <si>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</si>
  <si>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</si>
  <si>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</si>
  <si>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</si>
  <si>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</si>
  <si>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</si>
  <si>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</si>
  <si>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</si>
  <si>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</si>
  <si>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</si>
  <si>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</si>
  <si>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</si>
  <si>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</si>
  <si>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</si>
  <si>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</si>
  <si>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</si>
  <si>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</si>
  <si>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</si>
  <si>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</si>
  <si>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</si>
  <si>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</si>
  <si>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</si>
  <si>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</si>
  <si>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</si>
  <si>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</si>
  <si>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</si>
  <si>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</si>
  <si>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</si>
  <si>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</si>
  <si>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</si>
  <si>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</si>
  <si>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</si>
  <si>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</si>
  <si>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</si>
  <si>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</si>
  <si>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</si>
  <si>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</si>
  <si>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</si>
  <si>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</si>
  <si>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</si>
  <si>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</si>
  <si>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</si>
  <si>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</si>
  <si>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</si>
  <si>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</si>
  <si>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</si>
  <si>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</si>
  <si>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</si>
  <si>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</si>
  <si>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</si>
  <si>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</si>
  <si>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</si>
  <si>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</si>
  <si>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</si>
  <si>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</si>
  <si>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</si>
  <si>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</si>
  <si>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</si>
  <si>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</si>
  <si>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</si>
  <si>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</si>
  <si>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</si>
  <si>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</si>
  <si>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</si>
  <si>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</si>
  <si>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</si>
  <si>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</si>
  <si>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</si>
  <si>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</si>
  <si>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</si>
  <si>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</si>
  <si>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</si>
  <si>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</si>
  <si>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</si>
  <si>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</si>
  <si>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</si>
  <si>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</si>
  <si>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</si>
  <si>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</si>
  <si>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</si>
  <si>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</si>
  <si>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</si>
  <si>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</si>
  <si>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</si>
  <si>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</si>
  <si>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</si>
  <si>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</si>
  <si>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</si>
  <si>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</si>
  <si>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</si>
  <si>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</si>
  <si>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</si>
  <si>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</si>
  <si>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</si>
  <si>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</si>
  <si>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</si>
  <si>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</si>
  <si>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</si>
  <si>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</si>
  <si>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</si>
  <si>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</si>
  <si>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</si>
  <si>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</si>
  <si>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</si>
  <si>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</si>
  <si>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</si>
  <si>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</si>
  <si>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</si>
  <si>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</si>
  <si>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</si>
  <si>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</si>
  <si>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</si>
  <si>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</si>
  <si>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</si>
  <si>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</si>
  <si>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</si>
  <si>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</si>
  <si>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</si>
  <si>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</si>
  <si>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</si>
  <si>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</si>
  <si>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</si>
  <si>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</si>
  <si>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</si>
  <si>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</si>
  <si>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</si>
  <si>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</si>
  <si>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</si>
  <si>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</si>
  <si>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</si>
  <si>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</si>
  <si>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</si>
  <si>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</si>
  <si>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</si>
  <si>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</si>
  <si>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</si>
  <si>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</si>
  <si>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</si>
  <si>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</si>
  <si>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</si>
  <si>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</si>
  <si>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</si>
  <si>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</si>
  <si>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</si>
  <si>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</si>
  <si>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</si>
  <si>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</si>
  <si>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</si>
  <si>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</si>
  <si>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</si>
  <si>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</si>
  <si>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</si>
  <si>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</si>
  <si>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</si>
  <si>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</si>
  <si>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</si>
  <si>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</si>
  <si>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</si>
  <si>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</si>
  <si>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</si>
  <si>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</si>
  <si>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</si>
  <si>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</si>
  <si>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</si>
  <si>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</si>
  <si>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</si>
  <si>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</si>
  <si>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</si>
  <si>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</si>
  <si>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</si>
  <si>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</si>
  <si>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</si>
  <si>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</si>
  <si>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</si>
  <si>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</si>
  <si>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</si>
  <si>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</si>
  <si>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</si>
  <si>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</si>
  <si>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</si>
  <si>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</si>
  <si>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</si>
  <si>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</si>
  <si>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</si>
  <si>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</si>
  <si>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</si>
  <si>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</si>
  <si>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</si>
  <si>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</si>
  <si>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</si>
  <si>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</si>
  <si>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</si>
  <si>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</si>
  <si>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</si>
  <si>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</si>
  <si>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</si>
  <si>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</si>
  <si>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</si>
  <si>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</si>
  <si>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</si>
  <si>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</si>
  <si>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</si>
  <si>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</si>
  <si>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</si>
  <si>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</si>
  <si>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</si>
  <si>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</si>
  <si>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</si>
  <si>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</si>
  <si>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</si>
  <si>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</si>
  <si>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</si>
  <si>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</si>
  <si>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</si>
  <si>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</si>
  <si>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</si>
  <si>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</si>
  <si>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</si>
  <si>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</si>
  <si>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</si>
  <si>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</si>
  <si>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</si>
  <si>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</si>
  <si>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</si>
  <si>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</si>
  <si>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</si>
  <si>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</si>
  <si>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</si>
  <si>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</si>
  <si>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</si>
  <si>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</si>
  <si>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</si>
  <si>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</si>
  <si>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</si>
  <si>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</si>
  <si>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</si>
  <si>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</si>
  <si>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</si>
  <si>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</si>
  <si>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</si>
  <si>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</si>
  <si>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</si>
  <si>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</si>
  <si>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</si>
  <si>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</si>
  <si>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</si>
  <si>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</si>
  <si>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</si>
  <si>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</si>
  <si>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</si>
  <si>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</si>
  <si>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</si>
  <si>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</si>
  <si>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</si>
  <si>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</si>
  <si>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</si>
  <si>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</si>
  <si>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</si>
  <si>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</si>
  <si>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</si>
  <si>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</si>
  <si>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</si>
  <si>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</si>
  <si>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</si>
  <si>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</si>
  <si>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</si>
  <si>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</si>
  <si>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</si>
  <si>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</si>
  <si>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</si>
  <si>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</si>
  <si>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</si>
  <si>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</si>
  <si>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</si>
  <si>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</si>
  <si>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</si>
  <si>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</si>
  <si>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</si>
  <si>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</si>
  <si>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</si>
  <si>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</si>
  <si>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</si>
  <si>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</si>
  <si>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</si>
  <si>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</si>
  <si>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</si>
  <si>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</si>
  <si>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</si>
  <si>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</si>
  <si>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</si>
  <si>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</si>
  <si>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</si>
  <si>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</si>
  <si>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</si>
  <si>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</si>
  <si>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</si>
  <si>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</si>
  <si>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</si>
  <si>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</si>
  <si>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</si>
  <si>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</si>
  <si>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</si>
  <si>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</si>
  <si>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</si>
  <si>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</si>
  <si>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</si>
  <si>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</si>
  <si>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</si>
  <si>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</si>
  <si>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</si>
  <si>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</si>
  <si>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</si>
  <si>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</si>
  <si>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</si>
  <si>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</si>
  <si>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</si>
  <si>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</si>
  <si>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</si>
  <si>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</si>
  <si>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</si>
  <si>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</si>
  <si>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</si>
  <si>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</si>
  <si>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</si>
  <si>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</si>
  <si>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</si>
  <si>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</si>
  <si>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</si>
  <si>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</si>
  <si>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</si>
  <si>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</si>
  <si>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</si>
  <si>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</si>
  <si>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</si>
  <si>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</si>
  <si>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</si>
  <si>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</si>
  <si>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</si>
  <si>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</si>
  <si>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</si>
  <si>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</si>
  <si>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</si>
  <si>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</si>
  <si>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</si>
  <si>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</si>
  <si>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</si>
  <si>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</si>
  <si>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</si>
  <si>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</si>
  <si>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</si>
  <si>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</si>
  <si>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</si>
  <si>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</si>
  <si>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</si>
  <si>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</si>
  <si>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</si>
  <si>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</si>
  <si>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</si>
  <si>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</si>
  <si>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</si>
  <si>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</si>
  <si>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</si>
  <si>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</si>
  <si>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</si>
  <si>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</si>
  <si>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</si>
  <si>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</si>
  <si>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</si>
  <si>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</si>
  <si>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</si>
  <si>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</si>
  <si>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</si>
  <si>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</si>
  <si>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</si>
  <si>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</si>
  <si>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</si>
  <si>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</si>
  <si>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</si>
  <si>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</si>
  <si>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</si>
  <si>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</si>
  <si>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</si>
  <si>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</si>
  <si>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</si>
  <si>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</si>
  <si>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</si>
  <si>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</si>
  <si>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</si>
  <si>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</si>
  <si>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</si>
  <si>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</si>
  <si>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</si>
  <si>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</si>
  <si>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</si>
  <si>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</si>
  <si>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</si>
  <si>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</si>
  <si>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</si>
  <si>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</si>
  <si>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</si>
  <si>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</si>
  <si>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</si>
  <si>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</si>
  <si>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</si>
  <si>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</si>
  <si>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</si>
  <si>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</si>
  <si>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</si>
  <si>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</si>
  <si>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</si>
  <si>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</si>
  <si>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</si>
  <si>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</si>
  <si>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</si>
  <si>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</si>
  <si>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</si>
  <si>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</si>
  <si>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</si>
  <si>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</si>
  <si>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</si>
  <si>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</si>
  <si>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</si>
  <si>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</si>
  <si>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</si>
  <si>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</si>
  <si>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</si>
  <si>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</si>
  <si>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</si>
  <si>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</si>
  <si>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</si>
  <si>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</si>
  <si>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</si>
  <si>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</si>
  <si>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</si>
  <si>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</si>
  <si>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</si>
  <si>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</si>
  <si>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</si>
  <si>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</si>
  <si>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</si>
  <si>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</si>
  <si>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</si>
  <si>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</si>
  <si>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</si>
  <si>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</si>
  <si>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</si>
  <si>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</si>
  <si>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</si>
  <si>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</si>
  <si>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</si>
  <si>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</si>
  <si>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</si>
  <si>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</si>
  <si>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</si>
  <si>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</si>
  <si>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</si>
  <si>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</si>
  <si>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</si>
  <si>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</si>
  <si>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</si>
  <si>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</si>
  <si>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</si>
  <si>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</si>
  <si>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</si>
  <si>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</si>
  <si>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</si>
  <si>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</si>
  <si>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</si>
  <si>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</si>
  <si>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</si>
  <si>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</si>
  <si>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</si>
  <si>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</si>
  <si>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</si>
  <si>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</si>
  <si>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</si>
  <si>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</si>
  <si>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</si>
  <si>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</si>
  <si>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</si>
  <si>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</si>
  <si>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</si>
  <si>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</si>
  <si>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</si>
  <si>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</si>
  <si>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</si>
  <si>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</si>
  <si>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</si>
  <si>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</si>
  <si>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</si>
  <si>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</si>
  <si>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</si>
  <si>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</si>
  <si>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</si>
  <si>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</si>
  <si>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</si>
  <si>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</si>
  <si>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</si>
  <si>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</si>
  <si>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</si>
  <si>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</si>
  <si>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</si>
  <si>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</si>
  <si>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</si>
  <si>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</si>
  <si>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</si>
  <si>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</si>
  <si>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</si>
  <si>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</si>
  <si>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</si>
  <si>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</si>
  <si>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</si>
  <si>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</si>
  <si>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</si>
  <si>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</si>
  <si>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</si>
  <si>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</si>
  <si>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</si>
  <si>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</si>
  <si>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</si>
  <si>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</si>
  <si>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</si>
  <si>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</si>
  <si>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</si>
  <si>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</si>
  <si>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</si>
  <si>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</si>
  <si>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</si>
  <si>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</si>
  <si>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</si>
  <si>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</si>
  <si>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</si>
  <si>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</si>
  <si>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</si>
  <si>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</si>
  <si>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</si>
  <si>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</si>
  <si>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</si>
  <si>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</si>
  <si>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</si>
  <si>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</si>
  <si>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</si>
  <si>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</si>
  <si>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</si>
  <si>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</si>
  <si>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</si>
  <si>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</si>
  <si>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</si>
  <si>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</si>
  <si>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</si>
  <si>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</si>
  <si>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</si>
  <si>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</si>
  <si>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</si>
  <si>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</si>
  <si>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</si>
  <si>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</si>
  <si>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</si>
  <si>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</si>
  <si>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</si>
  <si>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</si>
  <si>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</si>
  <si>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</si>
  <si>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</si>
  <si>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</si>
  <si>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</si>
  <si>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</si>
  <si>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</si>
  <si>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</si>
  <si>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</si>
  <si>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</si>
  <si>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</si>
  <si>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</si>
  <si>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</si>
  <si>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</si>
  <si>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</si>
  <si>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</si>
  <si>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</si>
  <si>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</si>
  <si>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</si>
  <si>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</si>
  <si>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</si>
  <si>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</si>
  <si>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</si>
  <si>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</si>
  <si>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</si>
  <si>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</si>
  <si>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</si>
  <si>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</si>
  <si>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</si>
  <si>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</si>
  <si>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</si>
  <si>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</si>
  <si>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</si>
  <si>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</si>
  <si>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</si>
  <si>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</si>
  <si>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</si>
  <si>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</si>
  <si>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</si>
  <si>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</si>
  <si>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</si>
  <si>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</si>
  <si>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</si>
  <si>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</si>
  <si>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</si>
  <si>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</si>
  <si>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</si>
  <si>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</si>
  <si>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</si>
  <si>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</si>
  <si>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</si>
  <si>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</si>
  <si>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</si>
  <si>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</si>
  <si>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</si>
  <si>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</si>
  <si>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</si>
  <si>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</si>
  <si>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</si>
  <si>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</si>
  <si>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</si>
  <si>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</si>
  <si>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</si>
  <si>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</si>
  <si>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</si>
  <si>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</si>
  <si>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</si>
  <si>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</si>
  <si>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</si>
  <si>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</si>
  <si>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</si>
  <si>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</si>
  <si>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</si>
  <si>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</si>
  <si>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</si>
  <si>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</si>
  <si>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</si>
  <si>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</si>
  <si>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</si>
  <si>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</si>
  <si>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</si>
  <si>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</si>
  <si>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</si>
  <si>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</si>
  <si>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</si>
  <si>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</si>
  <si>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</si>
  <si>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</si>
  <si>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</si>
  <si>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</si>
  <si>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</si>
  <si>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</si>
  <si>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</si>
  <si>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</si>
  <si>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</si>
  <si>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</si>
  <si>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</si>
  <si>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</si>
  <si>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</si>
  <si>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</si>
  <si>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</si>
  <si>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</si>
  <si>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</si>
  <si>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</si>
  <si>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</si>
  <si>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</si>
  <si>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</si>
  <si>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</si>
  <si>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</si>
  <si>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</si>
  <si>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</si>
  <si>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</si>
  <si>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</si>
  <si>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</si>
  <si>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</si>
  <si>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</si>
  <si>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</si>
  <si>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</si>
  <si>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</si>
  <si>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</si>
  <si>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</si>
  <si>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</si>
  <si>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</si>
  <si>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</si>
  <si>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</si>
  <si>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</si>
  <si>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</si>
  <si>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</si>
  <si>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</si>
  <si>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</si>
  <si>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</si>
  <si>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</si>
  <si>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</si>
  <si>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</si>
  <si>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</si>
  <si>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</si>
  <si>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</si>
  <si>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</si>
  <si>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</si>
  <si>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</si>
  <si>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</si>
  <si>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</si>
  <si>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</si>
  <si>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</si>
  <si>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</si>
  <si>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</si>
  <si>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</si>
  <si>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</si>
  <si>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</si>
  <si>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</si>
  <si>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</si>
  <si>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</si>
  <si>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</si>
  <si>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</si>
  <si>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</si>
  <si>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</si>
  <si>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</si>
  <si>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</si>
  <si>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</si>
  <si>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</si>
  <si>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</si>
  <si>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</si>
  <si>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</si>
  <si>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</si>
  <si>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</si>
  <si>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</si>
  <si>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</si>
  <si>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</si>
  <si>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</si>
  <si>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</si>
  <si>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</si>
  <si>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</si>
  <si>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</si>
  <si>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</si>
  <si>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</si>
  <si>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</si>
  <si>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</si>
  <si>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</si>
  <si>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</si>
  <si>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</si>
  <si>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</si>
  <si>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</si>
  <si>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</si>
  <si>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</si>
  <si>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</si>
  <si>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</si>
  <si>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</si>
  <si>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</si>
  <si>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</si>
  <si>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</si>
  <si>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</si>
  <si>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</si>
  <si>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</si>
  <si>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</si>
  <si>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</si>
  <si>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</si>
  <si>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</si>
  <si>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</si>
  <si>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</si>
  <si>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</si>
  <si>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</si>
  <si>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</si>
  <si>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</si>
  <si>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</si>
  <si>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</si>
  <si>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</si>
  <si>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</si>
  <si>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</si>
  <si>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</si>
  <si>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</si>
  <si>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</si>
  <si>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</si>
  <si>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</si>
  <si>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</si>
  <si>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</si>
  <si>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</si>
  <si>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</si>
  <si>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</si>
  <si>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</si>
  <si>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</si>
  <si>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</si>
  <si>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</si>
  <si>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</si>
  <si>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</si>
  <si>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</si>
  <si>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</si>
  <si>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</si>
  <si>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</si>
  <si>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</si>
  <si>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</si>
  <si>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</si>
  <si>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</si>
  <si>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</si>
  <si>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</si>
  <si>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</si>
  <si>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</si>
  <si>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</si>
  <si>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</si>
  <si>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</si>
  <si>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</si>
  <si>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</si>
  <si>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</si>
  <si>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</si>
  <si>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</si>
  <si>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</si>
  <si>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</si>
  <si>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</si>
  <si>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</si>
  <si>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</si>
  <si>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</si>
  <si>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</si>
  <si>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</si>
  <si>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</si>
  <si>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</si>
  <si>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</si>
  <si>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</si>
  <si>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</si>
  <si>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</si>
  <si>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</si>
  <si>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</si>
  <si>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</si>
  <si>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</si>
  <si>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</si>
  <si>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</si>
  <si>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</si>
  <si>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</si>
  <si>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</si>
  <si>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</si>
  <si>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</si>
  <si>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</si>
  <si>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</si>
  <si>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</si>
  <si>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</si>
  <si>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</si>
  <si>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</si>
  <si>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</si>
  <si>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</si>
  <si>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</si>
  <si>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</si>
  <si>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</si>
  <si>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</si>
  <si>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</si>
  <si>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</si>
  <si>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</si>
  <si>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</si>
  <si>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</si>
  <si>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</si>
  <si>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</si>
  <si>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</si>
  <si>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</si>
  <si>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</si>
  <si>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</si>
  <si>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</si>
  <si>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</si>
  <si>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</si>
  <si>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</si>
  <si>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</si>
  <si>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</si>
  <si>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</si>
  <si>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</si>
  <si>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</si>
  <si>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</si>
  <si>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</si>
  <si>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</si>
  <si>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</si>
  <si>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</si>
  <si>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</si>
  <si>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</si>
  <si>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</si>
  <si>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</si>
  <si>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</si>
  <si>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</si>
  <si>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</si>
  <si>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</si>
  <si>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</si>
  <si>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</si>
  <si>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</si>
  <si>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</si>
  <si>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</si>
  <si>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</si>
  <si>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</si>
  <si>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</si>
  <si>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</si>
  <si>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</si>
  <si>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</si>
  <si>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</si>
  <si>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</si>
  <si>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</si>
  <si>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</si>
  <si>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</si>
  <si>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</si>
  <si>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</si>
  <si>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</si>
  <si>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</si>
  <si>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</si>
  <si>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</si>
  <si>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</si>
  <si>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</si>
  <si>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</si>
  <si>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</si>
  <si>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</si>
  <si>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</si>
  <si>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</si>
  <si>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</si>
  <si>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</si>
  <si>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</si>
  <si>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</si>
  <si>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</si>
  <si>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</si>
  <si>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</si>
  <si>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</si>
  <si>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</si>
  <si>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</si>
  <si>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</si>
  <si>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</si>
  <si>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</si>
  <si>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</si>
  <si>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</si>
  <si>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</si>
  <si>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</si>
  <si>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</si>
  <si>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</si>
  <si>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</si>
  <si>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</si>
  <si>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</si>
  <si>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</si>
  <si>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</si>
  <si>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</si>
  <si>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</si>
  <si>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</si>
  <si>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</si>
  <si>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</si>
  <si>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</si>
  <si>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</si>
  <si>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</si>
  <si>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</si>
  <si>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</si>
  <si>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</si>
  <si>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</si>
  <si>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</si>
  <si>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</si>
  <si>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</si>
  <si>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</si>
  <si>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</si>
  <si>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</si>
  <si>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</si>
  <si>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</si>
  <si>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</si>
  <si>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</si>
  <si>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</si>
  <si>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</si>
  <si>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</si>
  <si>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</si>
  <si>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</si>
  <si>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</si>
  <si>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</si>
  <si>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</si>
  <si>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</si>
  <si>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</si>
  <si>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</si>
  <si>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</si>
  <si>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</si>
  <si>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</si>
  <si>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</si>
  <si>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</si>
  <si>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</si>
  <si>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</si>
  <si>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</si>
  <si>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</si>
  <si>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</si>
  <si>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</si>
  <si>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</si>
  <si>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</si>
  <si>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</si>
  <si>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</si>
  <si>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</si>
  <si>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</si>
  <si>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</si>
  <si>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</si>
  <si>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</si>
  <si>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</si>
  <si>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</si>
  <si>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</si>
  <si>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</si>
  <si>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</si>
  <si>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</si>
  <si>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</si>
  <si>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</si>
  <si>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</si>
  <si>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</si>
  <si>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</si>
  <si>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</si>
  <si>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</si>
  <si>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</si>
  <si>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</si>
  <si>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</si>
  <si>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</si>
  <si>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</si>
  <si>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</si>
  <si>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</si>
  <si>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</si>
  <si>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</si>
  <si>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</si>
  <si>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</si>
  <si>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</si>
  <si>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</si>
  <si>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</si>
  <si>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</si>
  <si>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</si>
  <si>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</si>
  <si>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</si>
  <si>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</si>
  <si>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</si>
  <si>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</si>
  <si>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</si>
  <si>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</si>
  <si>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</si>
  <si>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</si>
  <si>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</si>
  <si>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</si>
  <si>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</si>
  <si>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</si>
  <si>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</si>
  <si>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</si>
  <si>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</si>
  <si>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</si>
  <si>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</si>
  <si>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</si>
  <si>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</si>
  <si>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</si>
  <si>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</si>
  <si>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</si>
  <si>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</si>
  <si>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</si>
  <si>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</si>
  <si>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</si>
  <si>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</si>
  <si>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</si>
  <si>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</si>
  <si>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</si>
  <si>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</si>
  <si>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</si>
  <si>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</si>
  <si>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</si>
  <si>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</si>
  <si>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</si>
  <si>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</si>
  <si>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</si>
  <si>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</si>
  <si>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</si>
  <si>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</si>
  <si>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</si>
  <si>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</si>
  <si>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</si>
  <si>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</si>
  <si>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</si>
  <si>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</si>
  <si>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</si>
  <si>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</si>
  <si>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</si>
  <si>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</si>
  <si>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</si>
  <si>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</si>
  <si>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</si>
  <si>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</si>
  <si>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</si>
  <si>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</si>
  <si>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</si>
  <si>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</si>
  <si>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</si>
  <si>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</si>
  <si>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</si>
  <si>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</si>
  <si>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</si>
  <si>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</si>
  <si>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</si>
  <si>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</si>
  <si>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</si>
  <si>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</si>
  <si>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</si>
  <si>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</si>
  <si>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</si>
  <si>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</si>
  <si>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</si>
  <si>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</si>
  <si>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</si>
  <si>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</si>
  <si>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</si>
  <si>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</si>
  <si>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</si>
  <si>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</si>
  <si>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</si>
  <si>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</si>
  <si>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</si>
  <si>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</si>
  <si>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</si>
  <si>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</si>
  <si>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</si>
  <si>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</si>
  <si>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</si>
  <si>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</si>
  <si>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</si>
  <si>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</si>
  <si>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</si>
  <si>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</si>
  <si>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</si>
  <si>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</si>
  <si>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</si>
  <si>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</si>
  <si>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</si>
  <si>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</si>
  <si>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</si>
  <si>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</si>
  <si>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</si>
  <si>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</si>
  <si>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</si>
  <si>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</si>
  <si>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</si>
  <si>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</si>
  <si>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</si>
  <si>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</si>
  <si>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</si>
  <si>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</si>
  <si>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</si>
  <si>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</si>
  <si>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</si>
  <si>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</si>
  <si>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</si>
  <si>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</si>
  <si>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</si>
  <si>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</si>
  <si>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</si>
  <si>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</si>
  <si>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</si>
  <si>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</si>
  <si>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</si>
  <si>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</si>
  <si>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</si>
  <si>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</si>
  <si>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</si>
  <si>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</si>
  <si>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</si>
  <si>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</si>
  <si>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</si>
  <si>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</si>
  <si>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</si>
  <si>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</si>
  <si>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</si>
  <si>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</si>
  <si>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</si>
  <si>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</si>
  <si>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</si>
  <si>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</si>
  <si>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</si>
  <si>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</si>
  <si>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</si>
  <si>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</si>
  <si>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</si>
  <si>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</si>
  <si>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</si>
  <si>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</si>
  <si>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</si>
  <si>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</si>
  <si>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</si>
  <si>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</si>
  <si>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</si>
  <si>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</si>
  <si>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</si>
  <si>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</si>
  <si>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</si>
  <si>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</si>
  <si>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</si>
  <si>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</si>
  <si>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</si>
  <si>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</si>
  <si>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</si>
  <si>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</si>
  <si>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</si>
  <si>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</si>
  <si>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</si>
  <si>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</si>
  <si>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</si>
  <si>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</si>
  <si>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</si>
  <si>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</si>
  <si>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</si>
  <si>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</si>
  <si>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</si>
  <si>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</si>
  <si>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</si>
  <si>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</si>
  <si>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</si>
  <si>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</si>
  <si>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</si>
  <si>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</si>
  <si>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</si>
  <si>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</si>
  <si>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</si>
  <si>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</si>
  <si>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</si>
  <si>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</si>
  <si>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</si>
  <si>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</si>
  <si>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</si>
  <si>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</si>
  <si>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</si>
  <si>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</si>
  <si>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</si>
  <si>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</si>
  <si>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</si>
  <si>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</si>
  <si>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</si>
  <si>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</si>
  <si>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</si>
  <si>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</si>
  <si>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</si>
  <si>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</si>
  <si>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</si>
  <si>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</si>
  <si>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</si>
  <si>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</si>
  <si>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</si>
  <si>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</si>
  <si>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</si>
  <si>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</si>
  <si>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</si>
  <si>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</si>
  <si>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</si>
  <si>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</si>
  <si>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</si>
  <si>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</si>
  <si>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</si>
  <si>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</si>
  <si>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</si>
  <si>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</si>
  <si>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</si>
  <si>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</si>
  <si>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</si>
  <si>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</si>
  <si>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</si>
  <si>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</si>
  <si>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</si>
  <si>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</si>
  <si>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</si>
  <si>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</si>
  <si>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</si>
  <si>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</si>
  <si>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</si>
  <si>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</si>
  <si>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</si>
  <si>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</si>
  <si>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</si>
  <si>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</si>
  <si>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</si>
  <si>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</si>
  <si>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</si>
  <si>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</si>
  <si>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</si>
  <si>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</si>
  <si>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</si>
  <si>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</si>
  <si>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</si>
  <si>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</si>
  <si>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</si>
  <si>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</si>
  <si>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</si>
  <si>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</si>
  <si>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</si>
  <si>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</si>
  <si>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</si>
  <si>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</si>
  <si>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</si>
  <si>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</si>
  <si>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</si>
  <si>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</si>
  <si>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</si>
  <si>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</si>
  <si>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</si>
  <si>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</si>
  <si>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</si>
  <si>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</si>
  <si>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</si>
  <si>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</si>
  <si>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</si>
  <si>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</si>
  <si>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</si>
  <si>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</si>
  <si>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</si>
  <si>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</si>
  <si>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</si>
  <si>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</si>
  <si>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</si>
  <si>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</si>
  <si>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</si>
  <si>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</si>
  <si>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</si>
  <si>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</si>
  <si>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</si>
  <si>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</si>
  <si>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</si>
  <si>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</si>
  <si>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</si>
  <si>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</si>
  <si>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</si>
  <si>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</si>
  <si>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</si>
  <si>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</si>
  <si>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</si>
  <si>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</si>
  <si>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</si>
  <si>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</si>
  <si>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</si>
  <si>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</si>
  <si>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</si>
  <si>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</si>
  <si>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</si>
  <si>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</si>
  <si>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</si>
  <si>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</si>
  <si>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</si>
  <si>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</si>
  <si>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</si>
  <si>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</si>
  <si>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</si>
  <si>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</si>
  <si>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</si>
  <si>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</si>
  <si>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</si>
  <si>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</si>
  <si>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</si>
  <si>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</si>
  <si>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</si>
  <si>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</si>
  <si>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</si>
  <si>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</si>
  <si>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</si>
  <si>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</si>
  <si>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</si>
  <si>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</si>
  <si>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</si>
  <si>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</si>
  <si>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</si>
  <si>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</si>
  <si>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</si>
  <si>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</si>
  <si>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</si>
  <si>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</si>
  <si>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</si>
  <si>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</si>
  <si>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</si>
  <si>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</si>
  <si>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</si>
  <si>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</si>
  <si>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</si>
  <si>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</si>
  <si>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</si>
  <si>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</si>
  <si>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</si>
  <si>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</si>
  <si>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</si>
  <si>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</si>
  <si>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</si>
  <si>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</si>
  <si>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</si>
  <si>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</si>
  <si>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</si>
  <si>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</si>
  <si>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</si>
  <si>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</si>
  <si>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</si>
  <si>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</si>
  <si>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</si>
  <si>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</si>
  <si>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</si>
  <si>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</si>
  <si>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</si>
  <si>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</si>
  <si>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</si>
  <si>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</si>
  <si>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</si>
  <si>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</si>
  <si>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</si>
  <si>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</si>
  <si>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</si>
  <si>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</si>
  <si>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</si>
  <si>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</si>
  <si>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</si>
  <si>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</si>
  <si>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</si>
  <si>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</si>
  <si>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</si>
  <si>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</si>
  <si>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</si>
  <si>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</si>
  <si>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</si>
  <si>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</si>
  <si>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</si>
  <si>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</si>
  <si>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</si>
  <si>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</si>
  <si>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</si>
  <si>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</si>
  <si>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</si>
  <si>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</si>
  <si>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</si>
  <si>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</si>
  <si>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</si>
  <si>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</si>
  <si>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</si>
  <si>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</si>
  <si>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</si>
  <si>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</si>
  <si>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</si>
  <si>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</si>
  <si>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</si>
  <si>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</si>
  <si>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</si>
  <si>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</si>
  <si>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</si>
  <si>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</si>
  <si>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</si>
  <si>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</si>
  <si>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</si>
  <si>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</si>
  <si>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</si>
  <si>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</si>
  <si>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</si>
  <si>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</si>
  <si>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</si>
  <si>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</si>
  <si>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</si>
  <si>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</si>
  <si>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</si>
  <si>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</si>
  <si>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</si>
  <si>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</si>
  <si>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</si>
  <si>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</si>
  <si>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</si>
  <si>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</si>
  <si>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</si>
  <si>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</si>
  <si>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</si>
  <si>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</si>
  <si>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</si>
  <si>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</si>
  <si>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</si>
  <si>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</si>
  <si>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</si>
  <si>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</si>
  <si>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</si>
  <si>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</si>
  <si>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</si>
  <si>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</si>
  <si>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</si>
  <si>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</si>
  <si>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</si>
  <si>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</si>
  <si>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</si>
  <si>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</si>
  <si>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</si>
  <si>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</si>
  <si>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</si>
  <si>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</si>
  <si>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</si>
  <si>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</si>
  <si>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</si>
  <si>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</si>
  <si>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</si>
  <si>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</si>
  <si>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</si>
  <si>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</si>
  <si>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</si>
  <si>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</si>
  <si>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</si>
  <si>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</si>
  <si>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</si>
  <si>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</si>
  <si>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</si>
  <si>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</si>
  <si>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</si>
  <si>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</si>
  <si>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</si>
  <si>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</si>
  <si>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</si>
  <si>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</si>
  <si>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</si>
  <si>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</si>
  <si>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</si>
  <si>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</si>
  <si>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</si>
  <si>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</si>
  <si>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</si>
  <si>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</si>
  <si>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</si>
  <si>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</si>
  <si>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</si>
  <si>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</si>
  <si>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</si>
  <si>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</si>
  <si>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</si>
  <si>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</si>
  <si>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</si>
  <si>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</si>
  <si>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</si>
  <si>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</si>
  <si>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</si>
  <si>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</si>
  <si>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</si>
  <si>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</si>
  <si>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</si>
  <si>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</si>
  <si>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</si>
  <si>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</si>
  <si>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</si>
  <si>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</si>
  <si>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</si>
  <si>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</si>
  <si>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</si>
  <si>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</si>
  <si>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</si>
  <si>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</si>
  <si>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</si>
  <si>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</si>
  <si>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</si>
  <si>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</si>
  <si>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</si>
  <si>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</si>
  <si>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</si>
  <si>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</si>
  <si>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</si>
  <si>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</si>
  <si>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</si>
  <si>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</si>
  <si>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</si>
  <si>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</si>
  <si>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</si>
  <si>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</si>
  <si>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</si>
  <si>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</si>
  <si>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</si>
  <si>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</si>
  <si>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</si>
  <si>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</si>
  <si>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</si>
  <si>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</si>
  <si>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</si>
  <si>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</si>
  <si>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</si>
  <si>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</si>
  <si>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</si>
  <si>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</si>
  <si>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</si>
  <si>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</si>
  <si>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</si>
  <si>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</si>
  <si>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</si>
  <si>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</si>
  <si>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</si>
  <si>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</si>
  <si>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</si>
  <si>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</si>
  <si>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</si>
  <si>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</si>
  <si>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</si>
  <si>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</si>
  <si>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</si>
  <si>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</si>
  <si>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</si>
  <si>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</si>
  <si>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</si>
  <si>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</si>
  <si>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</si>
  <si>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</si>
  <si>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</si>
  <si>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</si>
  <si>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</si>
  <si>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</si>
  <si>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</si>
  <si>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</si>
  <si>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</si>
  <si>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</si>
  <si>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</si>
  <si>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</si>
  <si>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</si>
  <si>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</si>
  <si>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</si>
  <si>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</si>
  <si>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</si>
  <si>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</si>
  <si>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</si>
  <si>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</si>
  <si>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</si>
  <si>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</si>
  <si>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</si>
  <si>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</si>
  <si>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</si>
  <si>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</si>
  <si>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</si>
  <si>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</si>
  <si>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</si>
  <si>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</si>
  <si>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</si>
  <si>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</si>
  <si>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</si>
  <si>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</si>
  <si>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</si>
  <si>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</si>
  <si>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</si>
  <si>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</si>
  <si>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</si>
  <si>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</si>
  <si>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</si>
  <si>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</si>
  <si>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</si>
  <si>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</si>
  <si>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</si>
  <si>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</si>
  <si>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</si>
  <si>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</si>
  <si>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</si>
  <si>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</si>
  <si>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</si>
  <si>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</si>
  <si>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</si>
  <si>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</si>
  <si>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</si>
  <si>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</si>
  <si>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</si>
  <si>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</si>
  <si>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</si>
  <si>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</si>
  <si>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</si>
  <si>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</si>
  <si>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</si>
  <si>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</si>
  <si>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</si>
  <si>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</si>
  <si>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</si>
  <si>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</si>
  <si>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</si>
  <si>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</si>
  <si>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</si>
  <si>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</si>
  <si>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</si>
  <si>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</si>
  <si>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</si>
  <si>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</si>
  <si>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</si>
  <si>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</si>
  <si>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</si>
  <si>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</si>
  <si>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</si>
  <si>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</si>
  <si>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</si>
  <si>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</si>
  <si>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</si>
  <si>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</si>
  <si>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</si>
  <si>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</si>
  <si>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</si>
  <si>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</si>
  <si>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</si>
  <si>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</si>
  <si>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</si>
  <si>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</si>
  <si>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</si>
  <si>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</si>
  <si>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</si>
  <si>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</si>
  <si>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</si>
  <si>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</si>
  <si>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</si>
  <si>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</si>
  <si>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</si>
  <si>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</si>
  <si>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</si>
  <si>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</si>
  <si>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</si>
  <si>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</si>
  <si>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</si>
  <si>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</si>
  <si>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</si>
  <si>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</si>
  <si>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</si>
  <si>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</si>
  <si>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</si>
  <si>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</si>
  <si>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</si>
  <si>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</si>
  <si>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</si>
  <si>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</si>
  <si>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</si>
  <si>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</si>
  <si>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</si>
  <si>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</si>
  <si>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</si>
  <si>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</si>
  <si>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</si>
  <si>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</si>
  <si>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</si>
  <si>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</si>
  <si>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</si>
  <si>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</si>
  <si>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</si>
  <si>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</si>
  <si>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</si>
  <si>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</si>
  <si>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</si>
  <si>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</si>
  <si>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</si>
  <si>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</si>
  <si>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</si>
  <si>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</si>
  <si>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</si>
  <si>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</si>
  <si>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</si>
  <si>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</si>
  <si>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</si>
  <si>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</si>
  <si>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</si>
  <si>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</si>
  <si>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</si>
  <si>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</si>
  <si>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</si>
  <si>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</si>
  <si>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</si>
  <si>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</si>
  <si>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</si>
  <si>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</si>
  <si>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</si>
  <si>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</si>
  <si>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</si>
  <si>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</si>
  <si>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</si>
  <si>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</si>
  <si>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</si>
  <si>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</si>
  <si>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</si>
  <si>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</si>
  <si>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</si>
  <si>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</si>
  <si>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</si>
  <si>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</si>
  <si>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</si>
  <si>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</si>
  <si>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</si>
  <si>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</si>
  <si>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</si>
  <si>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</si>
  <si>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</si>
  <si>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</si>
  <si>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</si>
  <si>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</si>
  <si>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</si>
  <si>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</si>
  <si>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</si>
  <si>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</si>
  <si>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</si>
  <si>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</si>
  <si>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</si>
  <si>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</si>
  <si>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</si>
  <si>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</si>
  <si>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</si>
  <si>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</si>
  <si>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</si>
  <si>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</si>
  <si>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</si>
  <si>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</si>
  <si>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</si>
  <si>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</si>
  <si>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</si>
  <si>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</si>
  <si>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</si>
  <si>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</si>
  <si>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</si>
  <si>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</si>
  <si>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</si>
  <si>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</si>
  <si>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</si>
  <si>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</si>
  <si>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</si>
  <si>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</si>
  <si>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</si>
  <si>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</si>
  <si>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</si>
  <si>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</si>
  <si>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</si>
  <si>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</si>
  <si>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</si>
  <si>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</si>
  <si>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</si>
  <si>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</si>
  <si>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</si>
  <si>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</si>
  <si>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</si>
  <si>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</si>
  <si>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</si>
  <si>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</si>
  <si>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</si>
  <si>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</si>
  <si>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</si>
  <si>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</si>
  <si>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</si>
  <si>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</si>
  <si>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</si>
  <si>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</si>
  <si>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</si>
  <si>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</si>
  <si>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</si>
  <si>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</si>
  <si>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</si>
  <si>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</si>
  <si>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</si>
  <si>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</si>
  <si>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</si>
  <si>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</si>
  <si>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</si>
  <si>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</si>
  <si>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</si>
  <si>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</si>
  <si>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</si>
  <si>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</si>
  <si>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</si>
  <si>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</si>
  <si>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</si>
  <si>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</si>
  <si>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</si>
  <si>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</si>
  <si>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</si>
  <si>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</si>
  <si>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</si>
  <si>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</si>
  <si>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</si>
  <si>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</si>
  <si>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</si>
  <si>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</si>
  <si>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</si>
  <si>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</si>
  <si>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</si>
  <si>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</si>
  <si>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</si>
  <si>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</si>
  <si>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</si>
  <si>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</si>
  <si>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</si>
  <si>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</si>
  <si>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</si>
  <si>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</si>
  <si>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</si>
  <si>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</si>
  <si>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</si>
  <si>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</si>
  <si>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</si>
  <si>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</si>
  <si>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</si>
  <si>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</si>
  <si>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</si>
  <si>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</si>
  <si>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</si>
  <si>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</si>
  <si>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</si>
  <si>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</si>
  <si>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</si>
  <si>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</si>
  <si>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</si>
  <si>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</si>
  <si>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</si>
  <si>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</si>
  <si>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</si>
  <si>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</si>
  <si>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</si>
  <si>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</si>
  <si>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</si>
  <si>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</si>
  <si>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</si>
  <si>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</si>
  <si>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</si>
  <si>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</si>
  <si>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</si>
  <si>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</si>
  <si>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</si>
  <si>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</si>
  <si>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</si>
  <si>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</si>
  <si>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</si>
  <si>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</si>
  <si>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</si>
  <si>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</si>
  <si>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</si>
  <si>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</si>
  <si>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</si>
  <si>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</si>
  <si>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</si>
  <si>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</si>
  <si>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</si>
  <si>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</si>
  <si>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</si>
  <si>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</si>
  <si>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</si>
  <si>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</si>
  <si>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</si>
  <si>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</si>
  <si>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</si>
  <si>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</si>
  <si>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</si>
  <si>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</si>
  <si>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</si>
  <si>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</si>
  <si>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</si>
  <si>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</si>
  <si>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</si>
  <si>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</si>
  <si>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</si>
  <si>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</si>
  <si>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</si>
  <si>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</si>
  <si>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</si>
  <si>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</si>
  <si>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</si>
  <si>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</si>
  <si>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</si>
  <si>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</si>
  <si>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</si>
  <si>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</si>
  <si>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</si>
  <si>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</si>
  <si>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</si>
  <si>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</si>
  <si>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</si>
  <si>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</si>
  <si>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</si>
  <si>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</si>
  <si>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</si>
  <si>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</si>
  <si>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</si>
  <si>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</si>
  <si>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</si>
  <si>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</si>
  <si>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</si>
  <si>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</si>
  <si>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</si>
  <si>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</si>
  <si>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</si>
  <si>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</si>
  <si>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</si>
  <si>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</si>
  <si>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</si>
  <si>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</si>
  <si>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</si>
  <si>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</si>
  <si>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</si>
  <si>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</si>
  <si>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</si>
  <si>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</si>
  <si>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</si>
  <si>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</si>
  <si>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</si>
  <si>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</si>
  <si>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</si>
  <si>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</si>
  <si>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</si>
  <si>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</si>
  <si>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</si>
  <si>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</si>
  <si>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</si>
  <si>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</si>
  <si>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</si>
  <si>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</si>
  <si>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</si>
  <si>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</si>
  <si>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</si>
  <si>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</si>
  <si>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</si>
  <si>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</si>
  <si>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</si>
  <si>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</si>
  <si>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</si>
  <si>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</si>
  <si>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</si>
  <si>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</si>
  <si>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</si>
  <si>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</si>
  <si>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</si>
  <si>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</si>
  <si>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</si>
  <si>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</si>
  <si>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</si>
  <si>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</si>
  <si>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</si>
  <si>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</si>
  <si>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</si>
  <si>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</si>
  <si>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</si>
  <si>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</si>
  <si>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</si>
  <si>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</si>
  <si>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</si>
  <si>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</si>
  <si>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</si>
  <si>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</si>
  <si>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</si>
  <si>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</si>
  <si>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</si>
  <si>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</si>
  <si>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</si>
  <si>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</si>
  <si>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</si>
  <si>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</si>
  <si>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</si>
  <si>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</si>
  <si>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</si>
  <si>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</si>
  <si>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</si>
  <si>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</si>
  <si>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</si>
  <si>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</si>
  <si>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</si>
  <si>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</si>
  <si>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</si>
  <si>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</si>
  <si>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</si>
  <si>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</si>
  <si>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</si>
  <si>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</si>
  <si>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</si>
  <si>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</si>
  <si>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</si>
  <si>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</si>
  <si>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</si>
  <si>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</si>
  <si>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</si>
  <si>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</si>
  <si>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</si>
  <si>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</si>
  <si>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</si>
  <si>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</si>
  <si>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</si>
  <si>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</si>
  <si>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</si>
  <si>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</si>
  <si>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</si>
  <si>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</si>
  <si>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</si>
  <si>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</si>
  <si>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</si>
  <si>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</si>
  <si>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</si>
  <si>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</si>
  <si>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</si>
  <si>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</si>
  <si>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</si>
  <si>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</si>
  <si>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</si>
  <si>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</si>
  <si>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</si>
  <si>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</si>
  <si>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</si>
  <si>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</si>
  <si>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</si>
  <si>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</si>
  <si>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</si>
  <si>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</si>
  <si>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</si>
  <si>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</si>
  <si>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</si>
  <si>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</si>
  <si>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</si>
  <si>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</si>
  <si>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</si>
  <si>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</si>
  <si>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</si>
  <si>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</si>
  <si>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</si>
  <si>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</si>
  <si>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</si>
  <si>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</si>
  <si>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</si>
  <si>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</si>
  <si>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</si>
  <si>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</si>
  <si>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</si>
  <si>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</si>
  <si>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</si>
  <si>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</si>
  <si>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</si>
  <si>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</si>
  <si>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</si>
  <si>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</si>
  <si>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</si>
  <si>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</si>
  <si>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</si>
  <si>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</si>
  <si>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</si>
  <si>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</si>
  <si>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</si>
  <si>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</si>
  <si>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</si>
  <si>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</si>
  <si>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</si>
  <si>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</si>
  <si>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</si>
  <si>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</si>
  <si>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</si>
  <si>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</si>
  <si>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</si>
  <si>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</si>
  <si>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</si>
  <si>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</si>
  <si>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</si>
  <si>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</si>
  <si>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</si>
  <si>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</si>
  <si>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</si>
  <si>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</si>
  <si>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</si>
  <si>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</si>
  <si>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</si>
  <si>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</si>
  <si>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</si>
  <si>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</si>
  <si>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</si>
  <si>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</si>
  <si>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</si>
  <si>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</si>
  <si>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</si>
  <si>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</si>
  <si>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</si>
  <si>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</si>
  <si>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</si>
  <si>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</si>
  <si>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</si>
  <si>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</si>
  <si>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</si>
  <si>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</si>
  <si>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</si>
  <si>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</si>
  <si>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</si>
  <si>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</si>
  <si>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</si>
  <si>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</si>
  <si>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</si>
  <si>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</si>
  <si>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</si>
  <si>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</si>
  <si>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</si>
  <si>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</si>
  <si>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</si>
  <si>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</si>
  <si>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</si>
  <si>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</si>
  <si>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</si>
  <si>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</si>
  <si>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</si>
  <si>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</si>
  <si>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</si>
  <si>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</si>
  <si>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</si>
  <si>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</si>
  <si>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</si>
  <si>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</si>
  <si>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</si>
  <si>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</si>
  <si>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</si>
  <si>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</si>
  <si>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</si>
  <si>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</si>
  <si>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</si>
  <si>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</si>
  <si>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</si>
  <si>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</si>
  <si>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</si>
  <si>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</si>
  <si>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</si>
  <si>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</si>
  <si>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</si>
  <si>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</si>
  <si>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</si>
  <si>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</si>
  <si>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</si>
  <si>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</si>
  <si>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</si>
  <si>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</si>
  <si>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</si>
  <si>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</si>
  <si>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</si>
  <si>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</si>
  <si>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</si>
  <si>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</si>
  <si>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</si>
  <si>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</si>
  <si>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</si>
  <si>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</si>
  <si>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</si>
  <si>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</si>
  <si>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</si>
  <si>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</si>
  <si>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</si>
  <si>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</si>
  <si>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</si>
  <si>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</si>
  <si>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</si>
  <si>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</si>
  <si>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</si>
  <si>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</si>
  <si>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</si>
  <si>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</si>
  <si>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</si>
  <si>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</si>
  <si>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</si>
  <si>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</si>
  <si>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</si>
  <si>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</si>
  <si>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</si>
  <si>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</si>
  <si>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</si>
  <si>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</si>
  <si>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</si>
  <si>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</si>
  <si>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</si>
  <si>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</si>
  <si>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</si>
  <si>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</si>
  <si>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</si>
  <si>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</si>
  <si>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</si>
  <si>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</si>
  <si>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</si>
  <si>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</si>
  <si>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</si>
  <si>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</si>
  <si>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</si>
  <si>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</si>
  <si>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</si>
  <si>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</si>
  <si>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</si>
  <si>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</si>
  <si>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</si>
  <si>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</si>
  <si>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</si>
  <si>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</si>
  <si>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</si>
  <si>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</si>
  <si>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</si>
  <si>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</si>
  <si>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</si>
  <si>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</si>
  <si>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</si>
  <si>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</si>
  <si>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</si>
  <si>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</si>
  <si>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</si>
  <si>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</si>
  <si>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</si>
  <si>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</si>
  <si>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</si>
  <si>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</si>
  <si>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</si>
  <si>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</si>
  <si>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</si>
  <si>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</si>
  <si>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</si>
  <si>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</si>
  <si>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</si>
  <si>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</si>
  <si>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</si>
  <si>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</si>
  <si>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</si>
  <si>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</si>
  <si>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</si>
  <si>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</si>
  <si>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</si>
  <si>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</si>
  <si>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</si>
  <si>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</si>
  <si>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</si>
  <si>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</si>
  <si>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</si>
  <si>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</si>
  <si>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</si>
  <si>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</si>
  <si>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</si>
  <si>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</si>
  <si>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</si>
  <si>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</si>
  <si>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</si>
  <si>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</si>
  <si>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</si>
  <si>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</si>
  <si>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</si>
  <si>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</si>
  <si>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</si>
  <si>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</si>
  <si>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</si>
  <si>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</si>
  <si>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</si>
  <si>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</si>
  <si>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</si>
  <si>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</si>
  <si>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</si>
  <si>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</si>
  <si>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</si>
  <si>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</si>
  <si>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</si>
  <si>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</si>
  <si>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</si>
  <si>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</si>
  <si>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</si>
  <si>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</si>
  <si>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</si>
  <si>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</si>
  <si>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</si>
  <si>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</si>
  <si>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</si>
  <si>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</si>
  <si>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</si>
  <si>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</si>
  <si>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</si>
  <si>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</si>
  <si>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</si>
  <si>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</si>
  <si>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</si>
  <si>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</si>
  <si>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</si>
  <si>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</si>
  <si>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</si>
  <si>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</si>
  <si>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</si>
  <si>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</si>
  <si>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</si>
  <si>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</si>
  <si>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</si>
  <si>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</si>
  <si>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</si>
  <si>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</si>
  <si>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</si>
  <si>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</si>
  <si>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</si>
  <si>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</si>
  <si>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</si>
  <si>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</si>
  <si>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</si>
  <si>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</si>
  <si>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</si>
  <si>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</si>
  <si>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</si>
  <si>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</si>
  <si>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</si>
  <si>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</si>
  <si>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</si>
  <si>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</si>
  <si>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</si>
  <si>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</si>
  <si>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</si>
  <si>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</si>
  <si>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</si>
  <si>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</si>
  <si>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</si>
  <si>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</si>
  <si>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</si>
  <si>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</si>
  <si>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</si>
  <si>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</si>
  <si>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</si>
  <si>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</si>
  <si>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</si>
  <si>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</si>
  <si>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</si>
  <si>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</si>
  <si>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</si>
  <si>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</si>
  <si>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</si>
  <si>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</si>
  <si>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</si>
  <si>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</si>
  <si>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</si>
  <si>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</si>
  <si>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</si>
  <si>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</si>
  <si>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</si>
  <si>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</si>
  <si>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</si>
  <si>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</si>
  <si>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</si>
  <si>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</si>
  <si>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</si>
  <si>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</si>
  <si>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</si>
  <si>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</si>
  <si>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</si>
  <si>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</si>
  <si>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</si>
  <si>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</si>
  <si>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</si>
  <si>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</si>
  <si>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</si>
  <si>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</si>
  <si>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</si>
  <si>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</si>
  <si>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</si>
  <si>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</si>
  <si>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</si>
  <si>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</si>
  <si>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</si>
  <si>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</si>
  <si>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</si>
  <si>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</si>
  <si>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</si>
  <si>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</si>
  <si>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</si>
  <si>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</si>
  <si>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</si>
  <si>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</si>
  <si>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</si>
  <si>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</si>
  <si>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</si>
  <si>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</si>
  <si>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</si>
  <si>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</si>
  <si>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</si>
  <si>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</si>
  <si>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</si>
  <si>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</si>
  <si>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</si>
  <si>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</si>
  <si>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</si>
  <si>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</si>
  <si>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</si>
  <si>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</si>
  <si>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</si>
  <si>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</si>
  <si>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</si>
  <si>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</si>
  <si>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</si>
  <si>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</si>
  <si>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</si>
  <si>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</si>
  <si>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</si>
  <si>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</si>
  <si>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</si>
  <si>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</si>
  <si>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</si>
  <si>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</si>
  <si>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</si>
  <si>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</si>
  <si>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</si>
  <si>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</si>
  <si>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</si>
  <si>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</si>
  <si>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</si>
  <si>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</si>
  <si>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</si>
  <si>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</si>
  <si>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</si>
  <si>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</si>
  <si>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</si>
  <si>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</si>
  <si>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</si>
  <si>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</si>
  <si>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</si>
  <si>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</si>
  <si>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</si>
  <si>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</si>
  <si>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</si>
  <si>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</si>
  <si>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</si>
  <si>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</si>
  <si>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</si>
  <si>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</si>
  <si>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</si>
  <si>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</si>
  <si>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</si>
  <si>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</si>
  <si>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</si>
  <si>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</si>
  <si>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</si>
  <si>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</si>
  <si>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</si>
  <si>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</si>
  <si>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</si>
  <si>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</si>
  <si>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</si>
  <si>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</si>
  <si>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</si>
  <si>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</si>
  <si>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</si>
  <si>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</si>
  <si>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</si>
  <si>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</si>
  <si>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</si>
  <si>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</si>
  <si>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</si>
  <si>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</si>
  <si>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</si>
  <si>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</si>
  <si>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</si>
  <si>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</si>
  <si>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</si>
  <si>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</si>
  <si>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</si>
  <si>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</si>
  <si>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</si>
  <si>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</si>
  <si>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</si>
  <si>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</si>
  <si>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</si>
  <si>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</si>
  <si>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</si>
  <si>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</si>
  <si>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</si>
  <si>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</si>
  <si>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</si>
  <si>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</si>
  <si>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</si>
  <si>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</si>
  <si>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</si>
  <si>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</si>
  <si>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</si>
  <si>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</si>
  <si>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</si>
  <si>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</si>
  <si>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</si>
  <si>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</si>
  <si>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</si>
  <si>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</si>
  <si>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</si>
  <si>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</si>
  <si>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</si>
  <si>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</si>
  <si>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</si>
  <si>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</si>
  <si>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</si>
  <si>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</si>
  <si>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</si>
  <si>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</si>
  <si>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</si>
  <si>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</si>
  <si>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</si>
  <si>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</si>
  <si>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</si>
  <si>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</si>
  <si>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</si>
  <si>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</si>
  <si>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</si>
  <si>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</si>
  <si>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</si>
  <si>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</si>
  <si>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</si>
  <si>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</si>
  <si>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</si>
  <si>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</si>
  <si>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</si>
  <si>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</si>
  <si>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</si>
  <si>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</si>
  <si>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</si>
  <si>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</si>
  <si>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</si>
  <si>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</si>
  <si>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</si>
  <si>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</si>
  <si>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</si>
  <si>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</si>
  <si>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</si>
  <si>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</si>
  <si>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</si>
  <si>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</si>
  <si>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</si>
  <si>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</si>
  <si>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</si>
  <si>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</si>
  <si>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</si>
  <si>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</si>
  <si>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</si>
  <si>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</si>
  <si>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</si>
  <si>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</si>
  <si>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</si>
  <si>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</si>
  <si>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</si>
  <si>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</si>
  <si>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</si>
  <si>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</si>
  <si>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</si>
  <si>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</si>
  <si>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</si>
  <si>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</si>
  <si>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</si>
  <si>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</si>
  <si>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</si>
  <si>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</si>
  <si>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</si>
  <si>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</si>
  <si>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</si>
  <si>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</si>
  <si>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</si>
  <si>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</si>
  <si>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</si>
  <si>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</si>
  <si>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</si>
  <si>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</si>
  <si>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</si>
  <si>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</si>
  <si>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</si>
  <si>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</si>
  <si>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</si>
  <si>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</si>
  <si>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</si>
  <si>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</si>
  <si>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</si>
  <si>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</si>
  <si>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</si>
  <si>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</si>
  <si>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</si>
  <si>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</si>
  <si>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</si>
  <si>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</si>
  <si>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</si>
  <si>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</si>
  <si>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</si>
  <si>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</si>
  <si>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</si>
  <si>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</si>
  <si>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</si>
  <si>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</si>
  <si>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</si>
  <si>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</si>
  <si>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</si>
  <si>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</si>
  <si>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</si>
  <si>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</si>
  <si>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</si>
  <si>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</si>
  <si>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</si>
  <si>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</si>
  <si>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</si>
  <si>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</si>
  <si>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</si>
  <si>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</si>
  <si>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</si>
  <si>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</si>
  <si>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</si>
  <si>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</si>
  <si>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</si>
  <si>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</si>
  <si>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</si>
  <si>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</si>
  <si>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</si>
  <si>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</si>
  <si>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</si>
  <si>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</si>
  <si>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</si>
  <si>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</si>
  <si>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</si>
  <si>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</si>
  <si>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</si>
  <si>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</si>
  <si>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</si>
  <si>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</si>
  <si>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</si>
  <si>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</si>
  <si>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</si>
  <si>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</si>
  <si>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</si>
  <si>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</si>
  <si>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</si>
  <si>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</si>
  <si>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</si>
  <si>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</si>
  <si>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</si>
  <si>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</si>
  <si>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</si>
  <si>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</si>
  <si>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</si>
  <si>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</si>
  <si>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</si>
  <si>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</si>
  <si>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</si>
  <si>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</si>
  <si>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</si>
  <si>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</si>
  <si>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</si>
  <si>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</si>
  <si>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</si>
  <si>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</si>
  <si>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</si>
  <si>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</si>
  <si>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</si>
  <si>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</si>
  <si>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</si>
  <si>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</si>
  <si>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</si>
  <si>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</si>
  <si>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</si>
  <si>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</si>
  <si>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</si>
  <si>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</si>
  <si>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</si>
  <si>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</si>
  <si>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</si>
  <si>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</si>
  <si>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</si>
  <si>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</si>
  <si>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</si>
  <si>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</si>
  <si>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</si>
  <si>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</si>
  <si>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</si>
  <si>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</si>
  <si>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</si>
  <si>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</si>
  <si>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</si>
  <si>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</si>
  <si>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</si>
  <si>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</si>
  <si>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</si>
  <si>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</si>
  <si>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</si>
  <si>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</si>
  <si>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</si>
  <si>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</si>
  <si>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</si>
  <si>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</si>
  <si>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</si>
  <si>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</si>
  <si>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</si>
  <si>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</si>
  <si>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</si>
  <si>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</si>
  <si>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</si>
  <si>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</si>
  <si>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</si>
  <si>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</si>
  <si>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</si>
  <si>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</si>
  <si>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</si>
  <si>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</si>
  <si>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</si>
  <si>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</si>
  <si>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</si>
  <si>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</si>
  <si>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</si>
  <si>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</si>
  <si>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</si>
  <si>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</si>
  <si>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</si>
  <si>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</si>
  <si>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</si>
  <si>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</si>
  <si>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</si>
  <si>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</si>
  <si>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</si>
  <si>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</si>
  <si>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</si>
  <si>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</si>
  <si>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</si>
  <si>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</si>
  <si>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</si>
  <si>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</si>
  <si>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</si>
  <si>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</si>
  <si>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</si>
  <si>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</si>
  <si>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</si>
  <si>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</si>
  <si>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</si>
  <si>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</si>
  <si>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</si>
  <si>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</si>
  <si>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</si>
  <si>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</si>
  <si>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</si>
  <si>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</si>
  <si>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</si>
  <si>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</si>
  <si>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</si>
  <si>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</si>
  <si>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</si>
  <si>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</si>
  <si>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</si>
  <si>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</si>
  <si>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</si>
  <si>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</si>
  <si>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</si>
  <si>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</si>
  <si>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</si>
  <si>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</si>
  <si>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</si>
  <si>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</si>
  <si>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</si>
  <si>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</si>
  <si>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</si>
  <si>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</si>
  <si>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</si>
  <si>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</si>
  <si>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</si>
  <si>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</si>
  <si>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</si>
  <si>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</si>
  <si>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</si>
  <si>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</si>
  <si>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</si>
  <si>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</si>
  <si>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</si>
  <si>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</si>
  <si>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</si>
  <si>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</si>
  <si>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</si>
  <si>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</si>
  <si>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</si>
  <si>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</si>
  <si>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</si>
  <si>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</si>
  <si>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</si>
  <si>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</si>
  <si>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</si>
  <si>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</si>
  <si>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</si>
  <si>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</si>
  <si>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</si>
  <si>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</si>
  <si>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</si>
  <si>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</si>
  <si>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</si>
  <si>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</si>
  <si>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</si>
  <si>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</si>
  <si>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</si>
  <si>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</si>
  <si>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</si>
  <si>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</si>
  <si>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</si>
  <si>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</si>
  <si>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</si>
  <si>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</si>
  <si>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</si>
  <si>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</si>
  <si>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</si>
  <si>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</si>
  <si>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</si>
  <si>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</si>
  <si>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</si>
  <si>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</si>
  <si>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</si>
  <si>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</si>
  <si>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</si>
  <si>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</si>
  <si>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</si>
  <si>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</si>
  <si>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</si>
  <si>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</si>
  <si>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</si>
  <si>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</si>
  <si>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</si>
  <si>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</si>
  <si>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</si>
  <si>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</si>
  <si>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</si>
  <si>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</si>
  <si>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</si>
  <si>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</si>
  <si>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</si>
  <si>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</si>
  <si>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</si>
  <si>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</si>
  <si>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</si>
  <si>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</si>
  <si>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</si>
  <si>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</si>
  <si>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</si>
  <si>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</si>
  <si>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</si>
  <si>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</si>
  <si>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</si>
  <si>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</si>
  <si>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</si>
  <si>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</si>
  <si>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</si>
  <si>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</si>
  <si>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</si>
  <si>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</si>
  <si>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</si>
  <si>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</si>
  <si>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</si>
  <si>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</si>
  <si>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</si>
  <si>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</si>
  <si>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</si>
  <si>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</si>
  <si>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</si>
  <si>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</si>
  <si>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</si>
  <si>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</si>
  <si>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</si>
  <si>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</si>
  <si>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</si>
  <si>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</si>
  <si>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</si>
  <si>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</si>
  <si>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</si>
  <si>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</si>
  <si>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</si>
  <si>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</si>
  <si>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</si>
  <si>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</si>
  <si>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</si>
  <si>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</si>
  <si>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</si>
  <si>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</si>
  <si>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</si>
  <si>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</si>
  <si>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</si>
  <si>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</si>
  <si>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</si>
  <si>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</si>
  <si>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</si>
  <si>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</si>
  <si>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</si>
  <si>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</si>
  <si>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</si>
  <si>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</si>
  <si>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</si>
  <si>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</si>
  <si>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</si>
  <si>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</si>
  <si>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</si>
  <si>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</si>
  <si>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</si>
  <si>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</si>
  <si>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</si>
  <si>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</si>
  <si>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</si>
  <si>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</si>
  <si>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</si>
  <si>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</si>
  <si>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</si>
  <si>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</si>
  <si>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</si>
  <si>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</si>
  <si>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</si>
  <si>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</si>
  <si>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</si>
  <si>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</si>
  <si>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</si>
  <si>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</si>
  <si>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</si>
  <si>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</si>
  <si>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</si>
  <si>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</si>
  <si>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</si>
  <si>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</si>
  <si>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</si>
  <si>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</si>
  <si>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</si>
  <si>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</si>
  <si>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</si>
  <si>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</si>
  <si>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</si>
  <si>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</si>
  <si>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</si>
  <si>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</si>
  <si>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</si>
  <si>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</si>
  <si>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</si>
  <si>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</si>
  <si>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</si>
  <si>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</si>
  <si>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</si>
  <si>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</si>
  <si>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</si>
  <si>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</si>
  <si>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</si>
  <si>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</si>
  <si>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</si>
  <si>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</si>
  <si>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</si>
  <si>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</si>
  <si>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</si>
  <si>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</si>
  <si>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</si>
  <si>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</si>
  <si>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</si>
  <si>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</si>
  <si>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</si>
  <si>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</si>
  <si>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</si>
  <si>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</si>
  <si>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</si>
  <si>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</si>
  <si>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</si>
  <si>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</si>
  <si>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</si>
  <si>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</si>
  <si>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</si>
  <si>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</si>
  <si>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</si>
  <si>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</si>
  <si>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</si>
  <si>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</si>
  <si>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</si>
  <si>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</si>
  <si>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</si>
  <si>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</si>
  <si>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</si>
  <si>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</si>
  <si>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</si>
  <si>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</si>
  <si>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</si>
  <si>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</si>
  <si>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</si>
  <si>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</si>
  <si>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</si>
  <si>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</si>
  <si>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</si>
  <si>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</si>
  <si>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</si>
  <si>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</si>
  <si>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</si>
  <si>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</si>
  <si>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</si>
  <si>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</si>
  <si>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</si>
  <si>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</si>
  <si>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</si>
  <si>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</si>
  <si>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</si>
  <si>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</si>
  <si>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</si>
  <si>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</si>
  <si>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</si>
  <si>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</si>
  <si>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</si>
  <si>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</si>
  <si>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</si>
  <si>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</si>
  <si>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</si>
  <si>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</si>
  <si>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</si>
  <si>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</si>
  <si>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</si>
  <si>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</si>
  <si>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</si>
  <si>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</si>
  <si>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</si>
  <si>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</si>
  <si>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</si>
  <si>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</si>
  <si>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</si>
  <si>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</si>
  <si>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</si>
  <si>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</si>
  <si>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</si>
  <si>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</si>
  <si>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</si>
  <si>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</si>
  <si>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</si>
  <si>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</si>
  <si>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</si>
  <si>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</si>
  <si>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</si>
  <si>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</si>
  <si>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</si>
  <si>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</si>
  <si>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</si>
  <si>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</si>
  <si>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</si>
  <si>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</si>
  <si>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</si>
  <si>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</si>
  <si>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</si>
  <si>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</si>
  <si>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</si>
  <si>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</si>
  <si>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</si>
  <si>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</si>
  <si>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</si>
  <si>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</si>
  <si>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</si>
  <si>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</si>
  <si>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</si>
  <si>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</si>
  <si>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</si>
  <si>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</si>
  <si>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</si>
  <si>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</si>
  <si>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</si>
  <si>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</si>
  <si>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</si>
  <si>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</si>
  <si>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</si>
  <si>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</si>
  <si>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</si>
  <si>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</si>
  <si>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</si>
  <si>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</si>
  <si>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</si>
  <si>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</si>
  <si>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</si>
  <si>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</si>
  <si>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</si>
  <si>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</si>
  <si>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</si>
  <si>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</si>
  <si>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</si>
  <si>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</si>
  <si>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</si>
  <si>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</si>
  <si>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</si>
  <si>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</si>
  <si>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</si>
  <si>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</si>
  <si>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</si>
  <si>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</si>
  <si>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</si>
  <si>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</si>
  <si>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</si>
  <si>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</si>
  <si>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</si>
  <si>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</si>
  <si>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</si>
  <si>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</si>
  <si>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</si>
  <si>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</si>
  <si>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</si>
  <si>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</si>
  <si>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</si>
  <si>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</si>
  <si>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</si>
  <si>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</si>
  <si>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</si>
  <si>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</si>
  <si>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</si>
  <si>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</si>
  <si>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</si>
  <si>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</si>
  <si>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</si>
  <si>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</si>
  <si>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</si>
  <si>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</si>
  <si>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</si>
  <si>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</si>
  <si>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</si>
  <si>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</si>
  <si>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</si>
  <si>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</si>
  <si>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</si>
  <si>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</si>
  <si>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</si>
  <si>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</si>
  <si>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</si>
  <si>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</si>
  <si>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</si>
  <si>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</si>
  <si>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</si>
  <si>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</si>
  <si>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</si>
  <si>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</si>
  <si>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</si>
  <si>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</si>
  <si>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</si>
  <si>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</si>
  <si>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</si>
  <si>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</si>
  <si>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</si>
  <si>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</si>
  <si>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</si>
  <si>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</si>
  <si>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</si>
  <si>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</si>
  <si>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</si>
  <si>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</si>
  <si>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</si>
  <si>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</si>
  <si>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</si>
  <si>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</si>
  <si>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</si>
  <si>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</si>
  <si>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</si>
  <si>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</si>
  <si>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</si>
  <si>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</si>
  <si>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</si>
  <si>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</si>
  <si>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</si>
  <si>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</si>
  <si>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</si>
  <si>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</si>
  <si>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</si>
  <si>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</si>
  <si>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</si>
  <si>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</si>
  <si>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</si>
  <si>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</si>
  <si>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</si>
  <si>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</si>
  <si>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</si>
  <si>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</si>
  <si>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</si>
  <si>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</si>
  <si>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</si>
  <si>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</si>
  <si>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</si>
  <si>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</si>
  <si>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</si>
  <si>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</si>
  <si>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</si>
  <si>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</si>
  <si>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</si>
  <si>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</si>
  <si>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</si>
  <si>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</si>
  <si>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</si>
  <si>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</si>
  <si>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</si>
  <si>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</si>
  <si>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</si>
  <si>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</si>
  <si>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</si>
  <si>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</si>
  <si>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</si>
  <si>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</si>
  <si>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</si>
  <si>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</si>
  <si>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</si>
  <si>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</si>
  <si>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</si>
  <si>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</si>
  <si>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</si>
  <si>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</si>
  <si>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</si>
  <si>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</si>
  <si>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</si>
  <si>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</si>
  <si>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</si>
  <si>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</si>
  <si>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</si>
  <si>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</si>
  <si>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</si>
  <si>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</si>
  <si>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</si>
  <si>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</si>
  <si>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</si>
  <si>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</si>
  <si>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</si>
  <si>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</si>
  <si>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</si>
  <si>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</si>
  <si>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</si>
  <si>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</si>
  <si>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</si>
  <si>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</si>
  <si>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</si>
  <si>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</si>
  <si>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</si>
  <si>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</si>
  <si>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</si>
  <si>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</si>
  <si>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</si>
  <si>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</si>
  <si>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</si>
  <si>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</si>
  <si>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</si>
  <si>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</si>
  <si>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</si>
  <si>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</si>
  <si>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</si>
  <si>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</si>
  <si>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</si>
  <si>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</si>
  <si>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</si>
  <si>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</si>
  <si>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</si>
  <si>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</si>
  <si>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</si>
  <si>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</si>
  <si>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</si>
  <si>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</si>
  <si>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</si>
  <si>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</si>
  <si>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</si>
  <si>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</si>
  <si>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</si>
  <si>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</si>
  <si>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</si>
  <si>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</si>
  <si>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</si>
  <si>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</si>
  <si>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</si>
  <si>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</si>
  <si>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</si>
  <si>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</si>
  <si>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</si>
  <si>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</si>
  <si>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</si>
  <si>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</si>
  <si>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</si>
  <si>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</si>
  <si>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</si>
  <si>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</si>
  <si>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</si>
  <si>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</si>
  <si>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</si>
  <si>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</si>
  <si>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</si>
  <si>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</si>
  <si>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</si>
  <si>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</si>
  <si>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</si>
  <si>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</si>
  <si>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</si>
  <si>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</si>
  <si>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</si>
  <si>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</si>
  <si>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</si>
  <si>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</si>
  <si>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</si>
  <si>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</si>
  <si>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</si>
  <si>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</si>
  <si>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</si>
  <si>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</si>
  <si>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</si>
  <si>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</si>
  <si>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</si>
  <si>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</si>
  <si>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</si>
  <si>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</si>
  <si>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</si>
  <si>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</si>
  <si>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</si>
  <si>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</si>
  <si>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</si>
  <si>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</si>
  <si>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</si>
  <si>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</si>
  <si>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</si>
  <si>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</si>
  <si>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</si>
  <si>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</si>
  <si>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</si>
  <si>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</si>
  <si>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</si>
  <si>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</si>
  <si>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</si>
  <si>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</si>
  <si>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</si>
  <si>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</si>
  <si>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</si>
  <si>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</si>
  <si>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</si>
  <si>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</si>
  <si>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</si>
  <si>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</si>
  <si>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</si>
  <si>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</si>
  <si>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</si>
  <si>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</si>
  <si>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</si>
  <si>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</si>
  <si>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</si>
  <si>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</si>
  <si>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</si>
  <si>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</si>
  <si>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</si>
  <si>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</si>
  <si>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</si>
  <si>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</si>
  <si>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</si>
  <si>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</si>
  <si>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</si>
  <si>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</si>
  <si>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</si>
  <si>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</si>
  <si>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</si>
  <si>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</si>
  <si>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</si>
  <si>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</si>
  <si>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</si>
  <si>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</si>
  <si>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</si>
  <si>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</si>
  <si>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</si>
  <si>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</si>
  <si>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</si>
  <si>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</si>
  <si>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</si>
  <si>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</si>
  <si>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</si>
  <si>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</si>
  <si>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</si>
  <si>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</si>
  <si>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</si>
  <si>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</si>
  <si>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</si>
  <si>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</si>
  <si>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</si>
  <si>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</si>
  <si>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</si>
  <si>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</si>
  <si>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</si>
  <si>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</si>
  <si>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</si>
  <si>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</si>
  <si>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</si>
  <si>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</si>
  <si>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</si>
  <si>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</si>
  <si>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</si>
  <si>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</si>
  <si>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</si>
  <si>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</si>
  <si>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</si>
  <si>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</si>
  <si>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</si>
  <si>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</si>
  <si>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</si>
  <si>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</si>
  <si>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</si>
  <si>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</si>
  <si>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</si>
  <si>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</si>
  <si>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</si>
  <si>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</si>
  <si>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</si>
  <si>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</si>
  <si>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</si>
  <si>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</si>
  <si>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</si>
  <si>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</si>
  <si>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</si>
  <si>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</si>
  <si>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</si>
  <si>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</si>
  <si>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</si>
  <si>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</si>
  <si>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</si>
  <si>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</si>
  <si>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</si>
  <si>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</si>
  <si>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</si>
  <si>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</si>
  <si>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</si>
  <si>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</si>
  <si>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</si>
  <si>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</si>
  <si>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</si>
  <si>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</si>
  <si>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</si>
  <si>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</si>
  <si>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</si>
  <si>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</si>
  <si>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</si>
  <si>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</si>
  <si>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</si>
  <si>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</si>
  <si>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</si>
  <si>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</si>
  <si>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</si>
  <si>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</si>
  <si>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</si>
  <si>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</si>
  <si>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</si>
  <si>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</si>
  <si>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</si>
  <si>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</si>
  <si>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</si>
  <si>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</si>
  <si>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</si>
  <si>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</si>
  <si>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</si>
  <si>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</si>
  <si>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</si>
  <si>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</si>
  <si>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</si>
  <si>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</si>
  <si>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</si>
  <si>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</si>
  <si>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</si>
  <si>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</si>
  <si>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</si>
  <si>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</si>
  <si>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</si>
  <si>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</si>
  <si>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</si>
  <si>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</si>
  <si>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</si>
  <si>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</si>
  <si>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</si>
  <si>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</si>
  <si>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</si>
  <si>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</si>
  <si>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</si>
  <si>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</si>
  <si>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</si>
  <si>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</si>
  <si>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</si>
  <si>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</si>
  <si>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</si>
  <si>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</si>
  <si>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</si>
  <si>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</si>
  <si>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</si>
  <si>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</si>
  <si>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</si>
  <si>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</si>
  <si>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</si>
  <si>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</si>
  <si>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</si>
  <si>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</si>
  <si>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</si>
  <si>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</si>
  <si>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</si>
  <si>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</si>
  <si>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</si>
  <si>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</si>
  <si>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</si>
  <si>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</si>
  <si>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</si>
  <si>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</si>
  <si>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</si>
  <si>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</si>
  <si>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</si>
  <si>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</si>
  <si>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</si>
  <si>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</si>
  <si>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</si>
  <si>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</si>
  <si>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</si>
  <si>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</si>
  <si>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</si>
  <si>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</si>
  <si>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</si>
  <si>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</si>
  <si>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</si>
  <si>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</si>
  <si>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</si>
  <si>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</si>
  <si>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</si>
  <si>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</si>
  <si>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</si>
  <si>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</si>
  <si>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</si>
  <si>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</si>
  <si>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</si>
  <si>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</si>
  <si>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</si>
  <si>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</si>
  <si>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</si>
  <si>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</si>
  <si>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</si>
  <si>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</si>
  <si>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</si>
  <si>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</si>
  <si>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</si>
  <si>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</si>
  <si>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</si>
  <si>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</si>
  <si>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</si>
  <si>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</si>
  <si>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</si>
  <si>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</si>
  <si>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</si>
  <si>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</si>
  <si>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</si>
  <si>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</si>
  <si>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</si>
  <si>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</si>
  <si>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</si>
  <si>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</si>
  <si>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</si>
  <si>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</si>
  <si>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</si>
  <si>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</si>
  <si>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</si>
  <si>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</si>
  <si>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</si>
  <si>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</si>
  <si>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</si>
  <si>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</si>
  <si>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</si>
  <si>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</si>
  <si>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</si>
  <si>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</si>
  <si>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</si>
  <si>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</si>
  <si>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</si>
  <si>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</si>
  <si>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</si>
  <si>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</si>
  <si>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</si>
  <si>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</si>
  <si>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</si>
  <si>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</si>
  <si>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</si>
  <si>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</si>
  <si>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</si>
  <si>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</si>
  <si>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</si>
  <si>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</si>
  <si>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</si>
  <si>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</si>
  <si>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</si>
  <si>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</si>
  <si>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</si>
  <si>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</si>
  <si>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</si>
  <si>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</si>
  <si>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</si>
  <si>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</si>
  <si>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</si>
  <si>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</si>
  <si>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</si>
  <si>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</si>
  <si>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</si>
  <si>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</si>
  <si>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</si>
  <si>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</si>
  <si>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</si>
  <si>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</si>
  <si>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</si>
  <si>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</si>
  <si>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</si>
  <si>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</si>
  <si>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</si>
  <si>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</si>
  <si>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</si>
  <si>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</si>
  <si>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</si>
  <si>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</si>
  <si>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</si>
  <si>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</si>
  <si>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</si>
  <si>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</si>
  <si>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</si>
  <si>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</si>
  <si>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</si>
  <si>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</si>
  <si>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</si>
  <si>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</si>
  <si>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</si>
  <si>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</si>
  <si>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</si>
  <si>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</si>
  <si>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</si>
  <si>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</si>
  <si>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</si>
  <si>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</si>
  <si>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</si>
  <si>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</si>
  <si>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</si>
  <si>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</si>
  <si>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</si>
  <si>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</si>
  <si>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</si>
  <si>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</si>
  <si>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</si>
  <si>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</si>
  <si>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</si>
  <si>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</si>
  <si>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</si>
  <si>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</si>
  <si>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</si>
  <si>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</si>
  <si>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</si>
  <si>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</si>
  <si>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</si>
  <si>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</si>
  <si>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</si>
  <si>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</si>
  <si>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</si>
  <si>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</si>
  <si>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</si>
  <si>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</si>
  <si>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</si>
  <si>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</si>
  <si>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</si>
  <si>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</si>
  <si>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</si>
  <si>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</si>
  <si>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</si>
  <si>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</si>
  <si>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</si>
  <si>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</si>
  <si>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</si>
  <si>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</si>
  <si>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</si>
  <si>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</si>
  <si>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</si>
  <si>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</si>
  <si>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</si>
  <si>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</si>
  <si>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</si>
  <si>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</si>
  <si>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</si>
  <si>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</si>
  <si>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</si>
  <si>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</si>
  <si>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</si>
  <si>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</si>
  <si>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</si>
  <si>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</si>
  <si>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</si>
  <si>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</si>
  <si>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</si>
  <si>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</si>
  <si>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</si>
  <si>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</si>
  <si>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</si>
  <si>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</si>
  <si>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</si>
  <si>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</si>
  <si>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</si>
  <si>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</si>
  <si>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</si>
  <si>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</si>
  <si>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</si>
  <si>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</si>
  <si>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</si>
  <si>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</si>
  <si>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</si>
  <si>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</si>
  <si>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</si>
  <si>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</si>
  <si>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</si>
  <si>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</si>
  <si>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</si>
  <si>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</si>
  <si>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</si>
  <si>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</si>
  <si>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</si>
  <si>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</si>
  <si>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</si>
  <si>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</si>
  <si>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</si>
  <si>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</si>
  <si>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</si>
  <si>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</si>
  <si>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</si>
  <si>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</si>
  <si>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</si>
  <si>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</si>
  <si>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</si>
  <si>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</si>
  <si>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</si>
  <si>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</si>
  <si>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</si>
  <si>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</si>
  <si>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</si>
  <si>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</si>
  <si>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</si>
  <si>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</si>
  <si>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</si>
  <si>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</si>
  <si>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</si>
  <si>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</si>
  <si>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</si>
  <si>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</si>
  <si>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</si>
  <si>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</si>
  <si>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</si>
  <si>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</si>
  <si>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</si>
  <si>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</si>
  <si>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</si>
  <si>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</si>
  <si>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</si>
  <si>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</si>
  <si>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</si>
  <si>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</si>
  <si>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</si>
  <si>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</si>
  <si>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</si>
  <si>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</si>
  <si>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</si>
  <si>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</si>
  <si>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</si>
  <si>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</si>
  <si>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</si>
  <si>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</si>
  <si>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</si>
  <si>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</si>
  <si>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</si>
  <si>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</si>
  <si>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</si>
  <si>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</si>
  <si>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</si>
  <si>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</si>
  <si>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</si>
  <si>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</si>
  <si>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</si>
  <si>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</si>
  <si>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</si>
  <si>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</si>
  <si>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</si>
  <si>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</si>
  <si>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</si>
  <si>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</si>
  <si>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</si>
  <si>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</si>
  <si>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</si>
  <si>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</si>
  <si>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</si>
  <si>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</si>
  <si>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</si>
  <si>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</si>
  <si>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</si>
  <si>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</si>
  <si>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</si>
  <si>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</si>
  <si>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</si>
  <si>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</si>
  <si>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</si>
  <si>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</si>
  <si>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</si>
  <si>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</si>
  <si>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</si>
  <si>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</si>
  <si>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</si>
  <si>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</si>
  <si>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</si>
  <si>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</si>
  <si>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</si>
  <si>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</si>
  <si>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</si>
  <si>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</si>
  <si>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</si>
  <si>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</si>
  <si>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</si>
  <si>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</si>
  <si>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</si>
  <si>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</si>
  <si>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</si>
  <si>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</si>
  <si>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</si>
  <si>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</si>
  <si>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</si>
  <si>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</si>
  <si>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</si>
  <si>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</si>
  <si>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</si>
  <si>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</si>
  <si>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</si>
  <si>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</si>
  <si>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</si>
  <si>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</si>
  <si>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</si>
  <si>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</si>
  <si>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</si>
  <si>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</si>
  <si>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</si>
  <si>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</si>
  <si>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</si>
  <si>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</si>
  <si>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</si>
  <si>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</si>
  <si>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</si>
  <si>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</si>
  <si>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</si>
  <si>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</si>
  <si>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</si>
  <si>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</si>
  <si>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</si>
  <si>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</si>
  <si>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</si>
  <si>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</si>
  <si>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</si>
  <si>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</si>
  <si>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</si>
  <si>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</si>
  <si>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</si>
  <si>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</si>
  <si>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</si>
  <si>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</si>
  <si>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</si>
  <si>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</si>
  <si>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</si>
  <si>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</si>
  <si>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</si>
  <si>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</si>
  <si>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</si>
  <si>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</si>
  <si>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</si>
  <si>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</si>
  <si>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</si>
  <si>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</si>
  <si>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</si>
  <si>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</si>
  <si>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</si>
  <si>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</si>
  <si>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</si>
  <si>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</si>
  <si>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</si>
  <si>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</si>
  <si>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</si>
  <si>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</si>
  <si>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</si>
  <si>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</si>
  <si>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</si>
  <si>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</si>
  <si>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</si>
  <si>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</si>
  <si>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</si>
  <si>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</si>
  <si>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</si>
  <si>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</si>
  <si>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</si>
  <si>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</si>
  <si>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</si>
  <si>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</si>
  <si>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</si>
  <si>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</si>
  <si>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</si>
  <si>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</si>
  <si>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</si>
  <si>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</si>
  <si>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</si>
  <si>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</si>
  <si>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</si>
  <si>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</si>
  <si>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</si>
  <si>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</si>
  <si>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</si>
  <si>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</si>
  <si>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</si>
  <si>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</si>
  <si>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</si>
  <si>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</si>
  <si>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</si>
  <si>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</si>
  <si>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</si>
  <si>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</si>
  <si>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</si>
  <si>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</si>
  <si>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</si>
  <si>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</si>
  <si>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</si>
  <si>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</si>
  <si>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</si>
  <si>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</si>
  <si>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</si>
  <si>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</si>
  <si>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</si>
  <si>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</si>
  <si>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</si>
  <si>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</si>
  <si>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</si>
  <si>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</si>
  <si>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</si>
  <si>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</si>
  <si>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</si>
  <si>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</si>
  <si>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</si>
  <si>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</si>
  <si>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</si>
  <si>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</si>
  <si>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</si>
  <si>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</si>
  <si>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</si>
  <si>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</si>
  <si>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</si>
  <si>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</si>
  <si>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</si>
  <si>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</si>
  <si>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</si>
  <si>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</si>
  <si>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</si>
  <si>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</si>
  <si>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</si>
  <si>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</si>
  <si>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</si>
  <si>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</si>
  <si>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</si>
  <si>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</si>
  <si>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</si>
  <si>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</si>
  <si>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</si>
  <si>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</si>
  <si>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</si>
  <si>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</si>
  <si>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</si>
  <si>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</si>
  <si>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</si>
  <si>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</si>
  <si>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</si>
  <si>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</si>
  <si>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</si>
  <si>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</si>
  <si>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</si>
  <si>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</si>
  <si>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</si>
  <si>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</si>
  <si>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</si>
  <si>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</si>
  <si>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</si>
  <si>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</si>
  <si>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</si>
  <si>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</si>
  <si>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</si>
  <si>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</si>
  <si>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</si>
  <si>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</si>
  <si>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</si>
  <si>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</si>
  <si>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</si>
  <si>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</si>
  <si>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</si>
  <si>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</si>
  <si>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</si>
  <si>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</si>
  <si>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</si>
  <si>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</si>
  <si>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</si>
  <si>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</si>
  <si>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</si>
  <si>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</si>
  <si>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</si>
  <si>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</si>
  <si>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</si>
  <si>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</si>
  <si>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</si>
  <si>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</si>
  <si>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</si>
  <si>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</si>
  <si>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</si>
  <si>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</si>
  <si>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</si>
  <si>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</si>
  <si>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</si>
  <si>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</si>
  <si>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</si>
  <si>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</si>
  <si>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</si>
  <si>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</si>
  <si>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</si>
  <si>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</si>
  <si>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</si>
  <si>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</si>
  <si>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</si>
  <si>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</si>
  <si>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</si>
  <si>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</si>
  <si>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</si>
  <si>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</si>
  <si>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</si>
  <si>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</si>
  <si>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</si>
  <si>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</si>
  <si>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</si>
  <si>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</si>
  <si>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</si>
  <si>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</si>
  <si>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</si>
  <si>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</si>
  <si>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</si>
  <si>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</si>
  <si>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</si>
  <si>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</si>
  <si>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</si>
  <si>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</si>
  <si>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</si>
  <si>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</si>
  <si>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</si>
  <si>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</si>
  <si>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</si>
  <si>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</si>
  <si>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</si>
  <si>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</si>
  <si>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</si>
  <si>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</si>
  <si>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</si>
  <si>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</si>
  <si>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</si>
  <si>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</si>
  <si>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</si>
  <si>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</si>
  <si>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</si>
  <si>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</si>
  <si>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</si>
  <si>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</si>
  <si>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</si>
  <si>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</si>
  <si>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</si>
  <si>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</si>
  <si>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</si>
  <si>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</si>
  <si>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</si>
  <si>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</si>
  <si>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</si>
  <si>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</si>
  <si>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</si>
  <si>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</si>
  <si>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</si>
  <si>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</si>
  <si>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</si>
  <si>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</si>
  <si>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</si>
  <si>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</si>
  <si>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</si>
  <si>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</si>
  <si>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</si>
  <si>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</si>
  <si>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</si>
  <si>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</si>
  <si>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</si>
  <si>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</si>
  <si>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</si>
  <si>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</si>
  <si>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</si>
  <si>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</si>
  <si>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</si>
  <si>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</si>
  <si>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</si>
  <si>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</si>
  <si>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</si>
  <si>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</si>
  <si>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</si>
  <si>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</si>
  <si>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</si>
  <si>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</si>
  <si>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</si>
  <si>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</si>
  <si>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</si>
  <si>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</si>
  <si>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</si>
  <si>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</si>
  <si>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</si>
  <si>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</si>
  <si>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</si>
  <si>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</si>
  <si>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</si>
  <si>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</si>
  <si>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</si>
  <si>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</si>
  <si>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</si>
  <si>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</si>
  <si>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</si>
  <si>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</si>
  <si>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</si>
  <si>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</si>
  <si>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</si>
  <si>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</si>
  <si>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</si>
  <si>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</si>
  <si>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</si>
  <si>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</si>
  <si>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</si>
  <si>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</si>
  <si>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</si>
  <si>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</si>
  <si>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</si>
  <si>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</si>
  <si>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</si>
  <si>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</si>
  <si>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</si>
  <si>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</si>
  <si>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</si>
  <si>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</si>
  <si>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</si>
  <si>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</si>
  <si>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</si>
  <si>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</si>
  <si>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</si>
  <si>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</si>
  <si>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</si>
  <si>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</si>
  <si>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</si>
  <si>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</si>
  <si>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</si>
  <si>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</si>
  <si>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</si>
  <si>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</si>
  <si>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</si>
  <si>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</si>
  <si>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</si>
  <si>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</si>
  <si>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</si>
  <si>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</si>
  <si>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</si>
  <si>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</si>
  <si>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</si>
  <si>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</si>
  <si>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</si>
  <si>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</si>
  <si>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</si>
  <si>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</si>
  <si>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</si>
  <si>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</si>
  <si>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</si>
  <si>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</si>
  <si>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</si>
  <si>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</si>
  <si>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</si>
  <si>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</si>
  <si>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</si>
  <si>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</si>
  <si>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</si>
  <si>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</si>
  <si>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</si>
  <si>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</si>
  <si>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</si>
  <si>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</si>
  <si>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</si>
  <si>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</si>
  <si>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</si>
  <si>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</si>
  <si>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</si>
  <si>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</si>
  <si>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</si>
  <si>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</si>
  <si>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</si>
  <si>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</si>
  <si>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</si>
  <si>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</si>
  <si>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</si>
  <si>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</si>
  <si>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</si>
  <si>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</si>
  <si>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</si>
  <si>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</si>
  <si>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</si>
  <si>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</si>
  <si>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</si>
  <si>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</si>
  <si>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</si>
  <si>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</si>
  <si>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</si>
  <si>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</si>
  <si>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</si>
  <si>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</si>
  <si>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</si>
  <si>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</si>
  <si>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</si>
  <si>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</si>
  <si>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</si>
  <si>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</si>
  <si>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</si>
  <si>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</si>
  <si>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</si>
  <si>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</si>
  <si>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</si>
  <si>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</si>
  <si>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</si>
  <si>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</si>
  <si>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</si>
  <si>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</si>
  <si>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</si>
  <si>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</si>
  <si>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</si>
  <si>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</si>
  <si>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</si>
  <si>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</si>
  <si>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</si>
  <si>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</si>
  <si>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</si>
  <si>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</si>
  <si>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</si>
  <si>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</si>
  <si>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</si>
  <si>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</si>
  <si>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</si>
  <si>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</si>
  <si>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</si>
  <si>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</si>
  <si>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</si>
  <si>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</si>
  <si>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</si>
  <si>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</si>
  <si>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</si>
  <si>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</si>
  <si>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</si>
  <si>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</si>
  <si>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</si>
  <si>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</si>
  <si>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</si>
  <si>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</si>
  <si>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</si>
  <si>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</si>
  <si>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</si>
  <si>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</si>
  <si>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</si>
  <si>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</si>
  <si>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</si>
  <si>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</si>
  <si>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</si>
  <si>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</si>
  <si>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</si>
  <si>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</si>
  <si>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</si>
  <si>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</si>
  <si>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</si>
  <si>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</si>
  <si>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</si>
  <si>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</si>
  <si>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</si>
  <si>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</si>
  <si>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</si>
  <si>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</si>
  <si>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</si>
  <si>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</si>
  <si>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</si>
  <si>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</si>
  <si>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</si>
  <si>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</si>
  <si>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</si>
  <si>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</si>
  <si>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</si>
  <si>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</si>
  <si>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</si>
  <si>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</si>
  <si>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</si>
  <si>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</si>
  <si>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</si>
  <si>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</si>
  <si>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</si>
  <si>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</si>
  <si>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</si>
  <si>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</si>
  <si>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</si>
  <si>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</si>
  <si>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</si>
  <si>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</si>
  <si>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</si>
  <si>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</si>
  <si>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</si>
  <si>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</si>
  <si>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</si>
  <si>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</si>
  <si>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</si>
  <si>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</si>
  <si>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</si>
  <si>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</si>
  <si>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</si>
  <si>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</si>
  <si>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</si>
  <si>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</si>
  <si>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</si>
  <si>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</si>
  <si>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</si>
  <si>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</si>
  <si>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</si>
  <si>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</si>
  <si>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</si>
  <si>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</si>
  <si>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</si>
  <si>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</si>
  <si>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</si>
  <si>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</si>
  <si>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</si>
  <si>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</si>
  <si>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</si>
  <si>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</si>
  <si>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</si>
  <si>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</si>
  <si>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</si>
  <si>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</si>
  <si>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</si>
  <si>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</si>
  <si>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</si>
  <si>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</si>
  <si>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</si>
  <si>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</si>
  <si>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</si>
  <si>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</si>
  <si>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</si>
  <si>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</si>
  <si>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</si>
  <si>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</si>
  <si>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</si>
  <si>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</si>
  <si>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</si>
  <si>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</si>
  <si>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</si>
  <si>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</si>
  <si>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</si>
  <si>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</si>
  <si>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</si>
  <si>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</si>
  <si>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</si>
  <si>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</si>
  <si>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</si>
  <si>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</si>
  <si>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</si>
  <si>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</si>
  <si>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</si>
  <si>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</si>
  <si>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</si>
  <si>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</si>
  <si>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</si>
  <si>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</si>
  <si>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</si>
  <si>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</si>
  <si>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</si>
  <si>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</si>
  <si>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</si>
  <si>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</si>
  <si>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</si>
  <si>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</si>
  <si>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</si>
  <si>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</si>
  <si>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</si>
  <si>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</si>
  <si>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</si>
  <si>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</si>
  <si>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</si>
  <si>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</si>
  <si>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</si>
  <si>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</si>
  <si>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</si>
  <si>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</si>
  <si>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</si>
  <si>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</si>
  <si>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</si>
  <si>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</si>
  <si>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</si>
  <si>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</si>
  <si>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</si>
  <si>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</si>
  <si>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</si>
  <si>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</si>
  <si>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</si>
  <si>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</si>
  <si>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</si>
  <si>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</si>
  <si>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</si>
  <si>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</si>
  <si>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</si>
  <si>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</si>
  <si>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</si>
  <si>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</si>
  <si>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</si>
  <si>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</si>
  <si>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</si>
  <si>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</si>
  <si>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</si>
  <si>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</si>
  <si>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</si>
  <si>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</si>
  <si>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</si>
  <si>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</si>
  <si>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</si>
  <si>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</si>
  <si>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</si>
  <si>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</si>
  <si>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</si>
  <si>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</si>
  <si>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</si>
  <si>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</si>
  <si>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</si>
  <si>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</si>
  <si>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</si>
  <si>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</si>
  <si>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</si>
  <si>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</si>
  <si>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</si>
  <si>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</si>
  <si>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</si>
  <si>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</si>
  <si>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</si>
  <si>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</si>
  <si>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</si>
  <si>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</si>
  <si>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</si>
  <si>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</si>
  <si>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</si>
  <si>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</si>
  <si>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</si>
  <si>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</si>
  <si>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</si>
  <si>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</si>
  <si>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</si>
  <si>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</si>
  <si>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</si>
  <si>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</si>
  <si>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</si>
  <si>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</si>
  <si>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</si>
  <si>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</si>
  <si>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</si>
  <si>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</si>
  <si>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</si>
  <si>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</si>
  <si>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</si>
  <si>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</si>
  <si>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</si>
  <si>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</si>
  <si>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</si>
  <si>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</si>
  <si>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</si>
  <si>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</si>
  <si>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</si>
  <si>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</si>
  <si>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</si>
  <si>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</si>
  <si>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</si>
  <si>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</si>
  <si>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</si>
  <si>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</si>
  <si>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</si>
  <si>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</si>
  <si>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</si>
  <si>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</si>
  <si>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</si>
  <si>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</si>
  <si>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</si>
  <si>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</si>
  <si>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</si>
  <si>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</si>
  <si>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</si>
  <si>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</si>
  <si>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</si>
  <si>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</si>
  <si>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</si>
  <si>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</si>
  <si>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</si>
  <si>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</si>
  <si>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</si>
  <si>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</si>
  <si>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</si>
  <si>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</si>
  <si>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</si>
  <si>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</si>
  <si>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</si>
  <si>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</si>
  <si>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</si>
  <si>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</si>
  <si>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</si>
  <si>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</si>
  <si>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</si>
  <si>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</si>
  <si>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</si>
  <si>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</si>
  <si>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</si>
  <si>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</si>
  <si>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</si>
  <si>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</si>
  <si>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</si>
  <si>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</si>
  <si>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</si>
  <si>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</si>
  <si>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</si>
  <si>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</si>
  <si>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</si>
  <si>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</si>
  <si>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</si>
  <si>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</si>
  <si>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</si>
  <si>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</si>
  <si>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</si>
  <si>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</si>
  <si>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</si>
  <si>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</si>
  <si>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</si>
  <si>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</si>
  <si>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</si>
  <si>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</si>
  <si>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</si>
  <si>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</si>
  <si>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</si>
  <si>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</si>
  <si>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</si>
  <si>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</si>
  <si>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</si>
  <si>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</si>
  <si>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</si>
  <si>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</si>
  <si>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</si>
  <si>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</si>
  <si>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</si>
  <si>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</si>
  <si>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</si>
  <si>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</si>
  <si>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</si>
  <si>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</si>
  <si>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</si>
  <si>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</si>
  <si>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</si>
  <si>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</si>
  <si>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</si>
  <si>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</si>
  <si>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</si>
  <si>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</si>
  <si>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</si>
  <si>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</si>
  <si>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</si>
  <si>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</si>
  <si>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</si>
  <si>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</si>
  <si>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</si>
  <si>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</si>
  <si>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</si>
  <si>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</si>
  <si>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</si>
  <si>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</si>
  <si>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</si>
  <si>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</si>
  <si>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</si>
  <si>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</si>
  <si>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</si>
  <si>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</si>
  <si>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</si>
  <si>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</si>
  <si>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</si>
  <si>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</si>
  <si>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</si>
  <si>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</si>
  <si>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</si>
  <si>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</si>
  <si>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</si>
  <si>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</si>
  <si>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</si>
  <si>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</si>
  <si>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</si>
  <si>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</si>
  <si>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</si>
  <si>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</si>
  <si>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</si>
  <si>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</si>
  <si>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</si>
  <si>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</si>
  <si>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</si>
  <si>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</si>
  <si>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</si>
  <si>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</si>
  <si>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</si>
  <si>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</si>
  <si>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</si>
  <si>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</si>
  <si>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</si>
  <si>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</si>
  <si>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</si>
  <si>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</si>
  <si>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</si>
  <si>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</si>
  <si>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</si>
  <si>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</si>
  <si>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</si>
  <si>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</si>
  <si>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</si>
  <si>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</si>
  <si>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</si>
  <si>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</si>
  <si>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</si>
  <si>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</si>
  <si>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</si>
  <si>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</si>
  <si>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</si>
  <si>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</si>
  <si>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</si>
  <si>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</si>
  <si>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</si>
  <si>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</si>
  <si>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</si>
  <si>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</si>
  <si>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</si>
  <si>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</si>
  <si>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</si>
  <si>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</si>
  <si>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</si>
  <si>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</si>
  <si>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</si>
  <si>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</si>
  <si>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</si>
  <si>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</si>
  <si>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</si>
  <si>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</si>
  <si>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</si>
  <si>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</si>
  <si>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</si>
  <si>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</si>
  <si>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</si>
  <si>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</si>
  <si>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</si>
  <si>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</si>
  <si>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</si>
  <si>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</si>
  <si>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</si>
  <si>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</si>
  <si>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</si>
  <si>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</si>
  <si>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</si>
  <si>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</si>
  <si>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</si>
  <si>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</si>
  <si>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</si>
  <si>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</si>
  <si>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</si>
  <si>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</si>
  <si>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</si>
  <si>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</si>
  <si>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</si>
  <si>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</si>
  <si>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</si>
  <si>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</si>
  <si>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</si>
  <si>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</si>
  <si>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</si>
  <si>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</si>
  <si>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</si>
  <si>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</si>
  <si>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</si>
  <si>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</si>
  <si>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</si>
  <si>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</si>
  <si>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</si>
  <si>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</si>
  <si>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</si>
  <si>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</si>
  <si>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</si>
  <si>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</si>
  <si>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</si>
  <si>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</si>
  <si>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</si>
  <si>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</si>
  <si>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</si>
  <si>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</si>
  <si>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</si>
  <si>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</si>
  <si>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</si>
  <si>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</si>
  <si>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</si>
  <si>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</si>
  <si>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</si>
  <si>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</si>
  <si>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</si>
  <si>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</si>
  <si>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</si>
  <si>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</si>
  <si>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</si>
  <si>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</si>
  <si>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</si>
  <si>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</si>
  <si>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</si>
  <si>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</si>
  <si>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</si>
  <si>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</si>
  <si>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</si>
  <si>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</si>
  <si>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</si>
  <si>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</si>
  <si>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</si>
  <si>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</si>
  <si>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</si>
  <si>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</si>
  <si>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</si>
  <si>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</si>
  <si>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</si>
  <si>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</si>
  <si>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</si>
  <si>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</si>
  <si>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</si>
  <si>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</si>
  <si>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</si>
  <si>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</si>
  <si>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</si>
  <si>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</si>
  <si>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</si>
  <si>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</si>
  <si>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</si>
  <si>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</si>
  <si>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</si>
  <si>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</si>
  <si>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</si>
  <si>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</si>
  <si>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</si>
  <si>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</si>
  <si>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</si>
  <si>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</si>
  <si>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</si>
  <si>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</si>
  <si>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</si>
  <si>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</si>
  <si>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</si>
  <si>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</si>
  <si>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</si>
  <si>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</si>
  <si>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</si>
  <si>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</si>
  <si>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</si>
  <si>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</si>
  <si>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</si>
  <si>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</si>
  <si>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</si>
  <si>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</si>
  <si>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</si>
  <si>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</si>
  <si>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</si>
  <si>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</si>
  <si>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</si>
  <si>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</si>
  <si>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</si>
  <si>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</si>
  <si>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</si>
  <si>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</si>
  <si>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</si>
  <si>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</si>
  <si>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</si>
  <si>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</si>
  <si>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</si>
  <si>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</si>
  <si>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</si>
  <si>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</si>
  <si>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</si>
  <si>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</si>
  <si>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</si>
  <si>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</si>
  <si>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</si>
  <si>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</si>
  <si>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</si>
  <si>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</si>
  <si>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</si>
  <si>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</si>
  <si>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</si>
  <si>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</si>
  <si>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</si>
  <si>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</si>
  <si>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</si>
  <si>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</si>
  <si>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</si>
  <si>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</si>
  <si>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</si>
  <si>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</si>
  <si>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</si>
  <si>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</si>
  <si>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</si>
  <si>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</si>
  <si>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</si>
  <si>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</si>
  <si>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</si>
  <si>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</si>
  <si>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</si>
  <si>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</si>
  <si>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</si>
  <si>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</si>
  <si>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</si>
  <si>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</si>
  <si>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</si>
  <si>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</si>
  <si>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</si>
  <si>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</si>
  <si>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</si>
  <si>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</si>
  <si>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</si>
  <si>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</si>
  <si>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</si>
  <si>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</si>
  <si>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</si>
  <si>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</si>
  <si>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</si>
  <si>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</si>
  <si>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</si>
  <si>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</si>
  <si>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</si>
  <si>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</si>
  <si>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</si>
  <si>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</si>
  <si>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</si>
  <si>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</si>
  <si>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</si>
  <si>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</si>
  <si>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</si>
  <si>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</si>
  <si>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</si>
  <si>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</si>
  <si>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</si>
  <si>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</si>
  <si>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</si>
  <si>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</si>
  <si>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</si>
  <si>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</si>
  <si>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</si>
  <si>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</si>
  <si>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</si>
  <si>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</si>
  <si>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</si>
  <si>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</si>
  <si>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</si>
  <si>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</si>
  <si>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</si>
  <si>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</si>
  <si>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</si>
  <si>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</si>
  <si>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</si>
  <si>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</si>
  <si>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</si>
  <si>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</si>
  <si>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</si>
  <si>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</si>
  <si>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</si>
  <si>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</si>
  <si>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</si>
  <si>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</si>
  <si>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</si>
  <si>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</si>
  <si>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</si>
  <si>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</si>
  <si>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</si>
  <si>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</si>
  <si>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</si>
  <si>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</si>
  <si>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</si>
  <si>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</si>
  <si>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</si>
  <si>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</si>
  <si>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</si>
  <si>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</si>
  <si>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</si>
  <si>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</si>
  <si>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</si>
  <si>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</si>
  <si>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</si>
  <si>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</si>
  <si>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</si>
  <si>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</si>
  <si>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</si>
  <si>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</si>
  <si>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</si>
  <si>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</si>
  <si>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</si>
  <si>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</si>
  <si>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</si>
  <si>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</si>
  <si>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</si>
  <si>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</si>
  <si>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</si>
  <si>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</si>
  <si>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</si>
  <si>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</si>
  <si>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</si>
  <si>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</si>
  <si>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</si>
  <si>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</si>
  <si>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</si>
  <si>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</si>
  <si>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</si>
  <si>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</si>
  <si>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</si>
  <si>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</si>
  <si>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</si>
  <si>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</si>
  <si>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</si>
  <si>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</si>
  <si>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</si>
  <si>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</si>
  <si>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</si>
  <si>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</si>
  <si>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</si>
  <si>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</si>
  <si>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</si>
  <si>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</si>
  <si>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</si>
  <si>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</si>
  <si>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</si>
  <si>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</si>
  <si>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</si>
  <si>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</si>
  <si>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</si>
  <si>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</si>
  <si>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</si>
  <si>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</si>
  <si>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</si>
  <si>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</si>
  <si>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</si>
  <si>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</si>
  <si>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</si>
  <si>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</si>
  <si>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</si>
  <si>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</si>
  <si>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</si>
  <si>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</si>
  <si>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</si>
  <si>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</si>
  <si>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</si>
  <si>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</si>
  <si>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</si>
  <si>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</si>
  <si>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</si>
  <si>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</si>
  <si>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</si>
  <si>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</si>
  <si>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</si>
  <si>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</si>
  <si>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</si>
  <si>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</si>
  <si>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</si>
  <si>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</si>
  <si>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</si>
  <si>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</si>
  <si>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</si>
  <si>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</si>
  <si>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</si>
  <si>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</si>
  <si>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</si>
  <si>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</si>
  <si>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</si>
  <si>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</si>
  <si>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</si>
  <si>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</si>
  <si>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</si>
  <si>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</si>
  <si>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</si>
  <si>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</si>
  <si>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</si>
  <si>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</si>
  <si>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</si>
  <si>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</si>
  <si>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</si>
  <si>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</si>
  <si>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</si>
  <si>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</si>
  <si>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</si>
  <si>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</si>
  <si>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</si>
  <si>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</si>
  <si>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</si>
  <si>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</si>
  <si>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</si>
  <si>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</si>
  <si>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</si>
  <si>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</si>
  <si>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</si>
  <si>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</si>
  <si>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</si>
  <si>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</si>
  <si>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</si>
  <si>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</si>
  <si>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</si>
  <si>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</si>
  <si>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</si>
  <si>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</si>
  <si>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</si>
  <si>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</si>
  <si>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</si>
  <si>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</si>
  <si>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</si>
  <si>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</si>
  <si>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</si>
  <si>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</si>
  <si>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</si>
  <si>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</si>
  <si>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</si>
  <si>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</si>
  <si>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</si>
  <si>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</si>
  <si>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</si>
  <si>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</si>
  <si>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</si>
  <si>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</si>
  <si>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</si>
  <si>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</si>
  <si>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</si>
  <si>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</si>
  <si>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</si>
  <si>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</si>
  <si>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</si>
  <si>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</si>
  <si>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</si>
  <si>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</si>
  <si>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</si>
  <si>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</si>
  <si>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</si>
  <si>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</si>
  <si>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</si>
  <si>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</si>
  <si>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</si>
  <si>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</si>
  <si>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</si>
  <si>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</si>
  <si>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</si>
  <si>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</si>
  <si>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</si>
  <si>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</si>
  <si>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</si>
  <si>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</si>
  <si>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</si>
  <si>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</si>
  <si>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</si>
  <si>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</si>
  <si>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</si>
  <si>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</si>
  <si>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</si>
  <si>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</si>
  <si>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</si>
  <si>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</si>
  <si>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</si>
  <si>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</si>
  <si>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</si>
  <si>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</si>
  <si>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</si>
  <si>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</si>
  <si>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</si>
  <si>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</si>
  <si>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</si>
  <si>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</si>
  <si>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</si>
  <si>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</si>
  <si>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</si>
  <si>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</si>
  <si>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</si>
  <si>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</si>
  <si>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</si>
  <si>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</si>
  <si>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</si>
  <si>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</si>
  <si>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</si>
  <si>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</si>
  <si>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</si>
  <si>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</si>
  <si>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</si>
  <si>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</si>
  <si>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</si>
  <si>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</si>
  <si>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</si>
  <si>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</si>
  <si>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</si>
  <si>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</si>
  <si>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</si>
  <si>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</si>
  <si>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</si>
  <si>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</si>
  <si>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</si>
  <si>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</si>
  <si>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</si>
  <si>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</si>
  <si>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</si>
  <si>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</si>
  <si>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</si>
  <si>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</si>
  <si>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</si>
  <si>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</si>
  <si>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</si>
  <si>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</si>
  <si>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</si>
  <si>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</si>
  <si>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</si>
  <si>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</si>
  <si>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</si>
  <si>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</si>
  <si>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</si>
  <si>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</si>
  <si>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</si>
  <si>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</si>
  <si>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</si>
  <si>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</si>
  <si>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</si>
  <si>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</si>
  <si>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</si>
  <si>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</si>
  <si>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</si>
  <si>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</si>
  <si>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</si>
  <si>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</si>
  <si>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</si>
  <si>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</si>
  <si>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</si>
  <si>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</si>
  <si>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</si>
  <si>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</si>
  <si>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</si>
  <si>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</si>
  <si>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</si>
  <si>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</si>
  <si>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</si>
  <si>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</si>
  <si>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</si>
  <si>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</si>
  <si>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</si>
  <si>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</si>
  <si>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</si>
  <si>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</si>
  <si>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</si>
  <si>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</si>
  <si>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</si>
  <si>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</si>
  <si>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</si>
  <si>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</si>
  <si>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</si>
  <si>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</si>
  <si>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</si>
  <si>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</si>
  <si>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</si>
  <si>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</si>
  <si>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</si>
  <si>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</si>
  <si>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</si>
  <si>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</si>
  <si>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</si>
  <si>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</si>
  <si>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</si>
  <si>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</si>
  <si>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</si>
  <si>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</si>
  <si>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</si>
  <si>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</si>
  <si>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</si>
  <si>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</si>
  <si>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</si>
  <si>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</si>
  <si>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</si>
  <si>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</si>
  <si>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</si>
  <si>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</si>
  <si>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</si>
  <si>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</si>
  <si>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</si>
  <si>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</si>
  <si>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</si>
  <si>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</si>
  <si>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</si>
  <si>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</si>
  <si>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</si>
  <si>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</si>
  <si>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</si>
  <si>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</si>
  <si>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</si>
  <si>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</si>
  <si>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</si>
  <si>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</si>
  <si>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</si>
  <si>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</si>
  <si>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</si>
  <si>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</si>
  <si>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</si>
  <si>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</si>
  <si>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</si>
  <si>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</si>
  <si>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</si>
  <si>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</si>
  <si>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</si>
  <si>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</si>
  <si>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</si>
  <si>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</si>
  <si>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</si>
  <si>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</si>
  <si>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</si>
  <si>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</si>
  <si>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</si>
  <si>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</si>
  <si>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</si>
  <si>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</si>
  <si>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</si>
  <si>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</si>
  <si>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</si>
  <si>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</si>
  <si>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</si>
  <si>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</si>
  <si>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</si>
  <si>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</si>
  <si>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</si>
  <si>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</si>
  <si>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</si>
  <si>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</si>
  <si>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</si>
  <si>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</si>
  <si>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</si>
  <si>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</si>
  <si>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</si>
  <si>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</si>
  <si>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</si>
  <si>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</si>
  <si>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</si>
  <si>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</si>
  <si>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</si>
  <si>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</si>
  <si>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</si>
  <si>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</si>
  <si>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</si>
  <si>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</si>
  <si>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</si>
  <si>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</si>
  <si>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</si>
  <si>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</si>
  <si>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</si>
  <si>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</si>
  <si>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</si>
  <si>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</si>
  <si>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</si>
  <si>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</si>
  <si>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</si>
  <si>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</si>
  <si>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</si>
  <si>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</si>
  <si>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</si>
  <si>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</si>
  <si>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</si>
  <si>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</si>
  <si>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</si>
  <si>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</si>
  <si>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</si>
  <si>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</si>
  <si>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</si>
  <si>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</si>
  <si>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</si>
  <si>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</si>
  <si>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</si>
  <si>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</si>
  <si>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</si>
  <si>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</si>
  <si>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</si>
  <si>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</si>
  <si>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</si>
  <si>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</si>
  <si>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</si>
  <si>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</si>
  <si>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</si>
  <si>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</si>
  <si>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</si>
  <si>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</si>
  <si>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</si>
  <si>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</si>
  <si>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</si>
  <si>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</si>
  <si>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</si>
  <si>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</si>
  <si>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</si>
  <si>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</si>
  <si>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</si>
  <si>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</si>
  <si>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</si>
  <si>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</si>
  <si>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</si>
  <si>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</si>
  <si>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</si>
  <si>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</si>
  <si>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</si>
  <si>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</si>
  <si>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</si>
  <si>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</si>
  <si>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</si>
  <si>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</si>
  <si>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</si>
  <si>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</si>
  <si>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</si>
  <si>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</si>
  <si>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</si>
  <si>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</si>
  <si>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</si>
  <si>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</si>
  <si>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</si>
  <si>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</si>
  <si>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</si>
  <si>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</si>
  <si>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</si>
  <si>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</si>
  <si>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</si>
  <si>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</si>
  <si>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</si>
  <si>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</si>
  <si>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</si>
  <si>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</si>
  <si>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</si>
  <si>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</si>
  <si>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</si>
  <si>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</si>
  <si>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</si>
  <si>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</si>
  <si>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</si>
  <si>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</si>
  <si>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</si>
  <si>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</si>
  <si>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</si>
  <si>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</si>
  <si>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</si>
  <si>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</si>
  <si>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</si>
  <si>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</si>
  <si>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</si>
  <si>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</si>
  <si>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</si>
  <si>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</si>
  <si>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</si>
  <si>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</si>
  <si>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</si>
  <si>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</si>
  <si>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</si>
  <si>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</si>
  <si>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</si>
  <si>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</si>
  <si>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</si>
  <si>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</si>
  <si>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</si>
  <si>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</si>
  <si>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</si>
  <si>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</si>
  <si>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</si>
  <si>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</si>
  <si>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</si>
  <si>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</si>
  <si>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</si>
  <si>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</si>
  <si>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</si>
  <si>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</si>
  <si>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</si>
  <si>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</si>
  <si>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</si>
  <si>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</si>
  <si>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</si>
  <si>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</si>
  <si>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</si>
  <si>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</si>
  <si>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</si>
  <si>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</si>
  <si>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</si>
  <si>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</si>
  <si>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</si>
  <si>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</si>
  <si>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</si>
  <si>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</si>
  <si>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</si>
  <si>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</si>
  <si>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</si>
  <si>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</si>
  <si>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</si>
  <si>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</si>
  <si>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</si>
  <si>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</si>
  <si>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</si>
  <si>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</si>
  <si>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</si>
  <si>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</si>
  <si>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</si>
  <si>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</si>
  <si>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</si>
  <si>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</si>
  <si>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</si>
  <si>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</si>
  <si>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</si>
  <si>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</si>
  <si>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</si>
  <si>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</si>
  <si>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</si>
  <si>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</si>
  <si>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</si>
  <si>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</si>
  <si>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</si>
  <si>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</si>
  <si>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</si>
  <si>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</si>
  <si>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</si>
  <si>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</si>
  <si>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</si>
  <si>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</si>
  <si>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</si>
  <si>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</si>
  <si>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</si>
  <si>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</si>
  <si>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</si>
  <si>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</si>
  <si>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</si>
  <si>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</si>
  <si>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</si>
  <si>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</si>
  <si>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</si>
  <si>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</si>
  <si>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</si>
  <si>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</si>
  <si>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</si>
  <si>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</si>
  <si>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</si>
  <si>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</si>
  <si>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</si>
  <si>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</si>
  <si>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</si>
  <si>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</si>
  <si>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</si>
  <si>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</si>
  <si>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</si>
  <si>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</si>
  <si>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</si>
  <si>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</si>
  <si>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</si>
  <si>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</si>
  <si>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</si>
  <si>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</si>
  <si>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</si>
  <si>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</si>
  <si>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</si>
  <si>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</si>
  <si>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</si>
  <si>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</si>
  <si>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</si>
  <si>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</si>
  <si>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</si>
  <si>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</si>
  <si>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</si>
  <si>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</si>
  <si>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</si>
  <si>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</si>
  <si>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</si>
  <si>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</si>
  <si>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</si>
  <si>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</si>
  <si>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</si>
  <si>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</si>
  <si>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</si>
  <si>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</si>
  <si>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</si>
  <si>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</si>
  <si>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</si>
  <si>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</si>
  <si>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</si>
  <si>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</si>
  <si>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</si>
  <si>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</si>
  <si>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</si>
  <si>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</si>
  <si>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</si>
  <si>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</si>
  <si>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</si>
  <si>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</si>
  <si>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</si>
  <si>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</si>
  <si>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</si>
  <si>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</si>
  <si>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</si>
  <si>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</si>
  <si>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</si>
  <si>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</si>
  <si>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</si>
  <si>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</si>
  <si>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</si>
  <si>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</si>
  <si>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</si>
  <si>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</si>
  <si>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</si>
  <si>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</si>
  <si>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</si>
  <si>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</si>
  <si>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</si>
  <si>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</si>
  <si>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</si>
  <si>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</si>
  <si>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</si>
  <si>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</si>
  <si>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</si>
  <si>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</si>
  <si>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</si>
  <si>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</si>
  <si>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</si>
  <si>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</si>
  <si>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</si>
  <si>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</si>
  <si>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</si>
  <si>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</si>
  <si>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</si>
  <si>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</si>
  <si>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</si>
  <si>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</si>
  <si>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</si>
  <si>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</si>
  <si>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</si>
  <si>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</si>
  <si>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</si>
  <si>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</si>
  <si>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</si>
  <si>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</si>
  <si>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</si>
  <si>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</si>
  <si>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</si>
  <si>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</si>
  <si>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</si>
  <si>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</si>
  <si>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</si>
  <si>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</si>
  <si>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</si>
  <si>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</si>
  <si>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</si>
  <si>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</si>
  <si>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</si>
  <si>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</si>
  <si>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</si>
  <si>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</si>
  <si>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</si>
  <si>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</si>
  <si>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</si>
  <si>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</si>
  <si>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</si>
  <si>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</si>
  <si>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</si>
  <si>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</si>
  <si>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</si>
  <si>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</si>
  <si>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</si>
  <si>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</si>
  <si>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</si>
  <si>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</si>
  <si>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</si>
  <si>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</si>
  <si>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</si>
  <si>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</si>
  <si>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</si>
  <si>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</si>
  <si>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</si>
  <si>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</si>
  <si>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</si>
  <si>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</si>
  <si>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</si>
  <si>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</si>
  <si>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</si>
  <si>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</si>
  <si>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</si>
  <si>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</si>
  <si>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</si>
  <si>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</si>
  <si>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</si>
  <si>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</si>
  <si>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</si>
  <si>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</si>
  <si>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</si>
  <si>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</si>
  <si>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</si>
  <si>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</si>
  <si>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</si>
  <si>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</si>
  <si>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</si>
  <si>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</si>
  <si>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</si>
  <si>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</si>
  <si>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</si>
  <si>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</si>
  <si>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</si>
  <si>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</si>
  <si>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</si>
  <si>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</si>
  <si>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</si>
  <si>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</si>
  <si>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</si>
  <si>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</si>
  <si>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</si>
  <si>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</si>
  <si>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</si>
  <si>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</si>
  <si>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</si>
  <si>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</si>
  <si>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</si>
  <si>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</si>
  <si>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</si>
  <si>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</si>
  <si>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</si>
  <si>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</si>
  <si>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</si>
  <si>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</si>
  <si>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</si>
  <si>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</si>
  <si>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</si>
  <si>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</si>
  <si>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</si>
  <si>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</si>
  <si>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</si>
  <si>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</si>
  <si>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</si>
  <si>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</si>
  <si>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</si>
  <si>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</si>
  <si>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</si>
  <si>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</si>
  <si>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</si>
  <si>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</si>
  <si>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</si>
  <si>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</si>
  <si>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</si>
  <si>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</si>
  <si>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</si>
  <si>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</si>
  <si>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</si>
  <si>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</si>
  <si>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</si>
  <si>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</si>
  <si>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</si>
  <si>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</si>
  <si>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</si>
  <si>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</si>
  <si>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</si>
  <si>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</si>
  <si>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</si>
  <si>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</si>
  <si>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</si>
  <si>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</si>
  <si>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</si>
  <si>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</si>
  <si>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</si>
  <si>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</si>
  <si>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</si>
  <si>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</si>
  <si>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</si>
  <si>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</si>
  <si>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</si>
  <si>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</si>
  <si>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</si>
  <si>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</si>
  <si>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</si>
  <si>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</si>
  <si>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</si>
  <si>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</si>
  <si>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</si>
  <si>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</si>
  <si>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</si>
  <si>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</si>
  <si>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</si>
  <si>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</si>
  <si>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</si>
  <si>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</si>
  <si>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</si>
  <si>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</si>
  <si>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</si>
  <si>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</si>
  <si>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</si>
  <si>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</si>
  <si>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</si>
  <si>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</si>
  <si>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</si>
  <si>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</si>
  <si>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</si>
  <si>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</si>
  <si>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</si>
  <si>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</si>
  <si>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</si>
  <si>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</si>
  <si>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</si>
  <si>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</si>
  <si>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</si>
  <si>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</si>
  <si>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</si>
  <si>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</si>
  <si>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</si>
  <si>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</si>
  <si>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</si>
  <si>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</si>
  <si>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</si>
  <si>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</si>
  <si>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</si>
  <si>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</si>
  <si>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</si>
  <si>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</si>
  <si>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</si>
  <si>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</si>
  <si>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</si>
  <si>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</si>
  <si>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</si>
  <si>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</si>
  <si>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</si>
  <si>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</si>
  <si>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</si>
  <si>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</si>
  <si>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</si>
  <si>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</si>
  <si>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</si>
  <si>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</si>
  <si>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</si>
  <si>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</si>
  <si>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</si>
  <si>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</si>
  <si>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</si>
  <si>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</si>
  <si>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</si>
  <si>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</si>
  <si>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</si>
  <si>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</si>
  <si>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</si>
  <si>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</si>
  <si>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</si>
  <si>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</si>
  <si>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</si>
  <si>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</si>
  <si>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</si>
  <si>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</si>
  <si>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</si>
  <si>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</si>
  <si>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</si>
  <si>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</si>
  <si>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</si>
  <si>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</si>
  <si>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</si>
  <si>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</si>
  <si>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</si>
  <si>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</si>
  <si>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</si>
  <si>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</si>
  <si>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</si>
  <si>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</si>
  <si>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</si>
  <si>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</si>
  <si>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</si>
  <si>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</si>
  <si>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</si>
  <si>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</si>
  <si>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</si>
  <si>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</si>
  <si>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</si>
  <si>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</si>
  <si>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</si>
  <si>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</si>
  <si>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</si>
  <si>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</si>
  <si>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</si>
  <si>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</si>
  <si>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</si>
  <si>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</si>
  <si>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</si>
  <si>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</si>
  <si>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</si>
  <si>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</si>
  <si>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</si>
  <si>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</si>
  <si>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</si>
  <si>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</si>
  <si>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</si>
  <si>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</si>
  <si>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</si>
  <si>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</si>
  <si>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</si>
  <si>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</si>
  <si>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</si>
  <si>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</si>
  <si>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</si>
  <si>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</si>
  <si>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</si>
  <si>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</si>
  <si>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</si>
  <si>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</si>
  <si>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</si>
  <si>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</si>
  <si>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</si>
  <si>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</si>
  <si>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</si>
  <si>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</si>
  <si>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</si>
  <si>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</si>
  <si>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</si>
  <si>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</si>
  <si>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</si>
  <si>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</si>
  <si>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</si>
  <si>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</si>
  <si>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</si>
  <si>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</si>
  <si>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</si>
  <si>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</si>
  <si>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</si>
  <si>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</si>
  <si>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</si>
  <si>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</si>
  <si>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</si>
  <si>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</si>
  <si>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</si>
  <si>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</si>
  <si>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</si>
  <si>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</si>
  <si>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</si>
  <si>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</si>
  <si>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</si>
  <si>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</si>
  <si>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</si>
  <si>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</si>
  <si>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</si>
  <si>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</si>
  <si>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</si>
  <si>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</si>
  <si>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</si>
  <si>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</si>
  <si>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</si>
  <si>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</si>
  <si>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</si>
  <si>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</si>
  <si>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</si>
  <si>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</si>
  <si>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</si>
  <si>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</si>
  <si>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</si>
  <si>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</si>
  <si>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</si>
  <si>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</si>
  <si>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</si>
  <si>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</si>
  <si>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</si>
  <si>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</si>
  <si>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</si>
  <si>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</si>
  <si>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</si>
  <si>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</si>
  <si>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</si>
  <si>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</si>
  <si>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</si>
  <si>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</si>
  <si>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</si>
  <si>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</si>
  <si>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</si>
  <si>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</si>
  <si>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</si>
  <si>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</si>
  <si>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</si>
  <si>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</si>
  <si>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</si>
  <si>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</si>
  <si>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</si>
  <si>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</si>
  <si>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</si>
  <si>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</si>
  <si>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</si>
  <si>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</si>
  <si>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</si>
  <si>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</si>
  <si>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</si>
  <si>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</si>
  <si>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</si>
  <si>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</si>
  <si>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</si>
  <si>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</si>
  <si>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</si>
  <si>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</si>
  <si>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</si>
  <si>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</si>
  <si>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</si>
  <si>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</si>
  <si>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</si>
  <si>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</si>
  <si>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</si>
  <si>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</si>
  <si>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</si>
  <si>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</si>
  <si>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</si>
  <si>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</si>
  <si>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</si>
  <si>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</si>
  <si>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</si>
  <si>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</si>
  <si>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</si>
  <si>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</si>
  <si>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</si>
  <si>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</si>
  <si>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</si>
  <si>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</si>
  <si>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</si>
  <si>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</si>
  <si>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</si>
  <si>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</si>
  <si>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</si>
  <si>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</si>
  <si>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</si>
  <si>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</si>
  <si>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</si>
  <si>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</si>
  <si>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</si>
  <si>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</si>
  <si>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</si>
  <si>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</si>
  <si>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</si>
  <si>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</si>
  <si>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</si>
  <si>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</si>
  <si>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</si>
  <si>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</si>
  <si>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</si>
  <si>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</si>
  <si>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</si>
  <si>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</si>
  <si>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</si>
  <si>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</si>
  <si>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</si>
  <si>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</si>
  <si>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</si>
  <si>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</si>
  <si>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</si>
  <si>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</si>
  <si>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</si>
  <si>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</si>
  <si>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</si>
  <si>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</si>
  <si>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</si>
  <si>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</si>
  <si>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</si>
  <si>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</si>
  <si>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</si>
  <si>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</si>
  <si>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</si>
  <si>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</si>
  <si>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</si>
  <si>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</si>
  <si>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</si>
  <si>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</si>
  <si>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</si>
  <si>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</si>
  <si>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</si>
  <si>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</si>
  <si>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</si>
  <si>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</si>
  <si>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</si>
  <si>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</si>
  <si>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</si>
  <si>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</si>
  <si>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</si>
  <si>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</si>
  <si>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</si>
  <si>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</si>
  <si>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</si>
  <si>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</si>
  <si>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</si>
  <si>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</si>
  <si>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</si>
  <si>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</si>
  <si>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</si>
  <si>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</si>
  <si>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</si>
  <si>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</si>
  <si>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</si>
  <si>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</si>
  <si>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</si>
  <si>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</si>
  <si>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</si>
  <si>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</si>
  <si>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</si>
  <si>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</si>
  <si>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</si>
  <si>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</si>
  <si>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</si>
  <si>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</si>
  <si>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</si>
  <si>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</si>
  <si>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</si>
  <si>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</si>
  <si>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</si>
  <si>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</si>
  <si>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</si>
  <si>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</si>
  <si>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</si>
  <si>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</si>
  <si>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</si>
  <si>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</si>
  <si>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</si>
  <si>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</si>
  <si>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</si>
  <si>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</si>
  <si>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</si>
  <si>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</si>
  <si>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</si>
  <si>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</si>
  <si>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</si>
  <si>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</si>
  <si>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</si>
  <si>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</si>
  <si>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</si>
  <si>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</si>
  <si>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</si>
  <si>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</si>
  <si>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</si>
  <si>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</si>
  <si>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</si>
  <si>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</si>
  <si>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</si>
  <si>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</si>
  <si>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</si>
  <si>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</si>
  <si>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</si>
  <si>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</si>
  <si>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</si>
  <si>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</si>
  <si>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</si>
  <si>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</si>
  <si>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</si>
  <si>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</si>
  <si>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</si>
  <si>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</si>
  <si>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</si>
  <si>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</si>
  <si>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</si>
  <si>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</si>
  <si>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</si>
  <si>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</si>
  <si>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</si>
  <si>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</si>
  <si>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</si>
  <si>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</si>
  <si>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</si>
  <si>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</si>
  <si>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</si>
  <si>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</si>
  <si>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</si>
  <si>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</si>
  <si>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</si>
  <si>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</si>
  <si>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</si>
  <si>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</si>
  <si>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</si>
  <si>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</si>
  <si>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</si>
  <si>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</si>
  <si>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</si>
  <si>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</si>
  <si>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</si>
  <si>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</si>
  <si>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</si>
  <si>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</si>
  <si>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</si>
  <si>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</si>
  <si>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</si>
  <si>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</si>
  <si>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</si>
  <si>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</si>
  <si>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</si>
  <si>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</si>
  <si>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</si>
  <si>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</si>
  <si>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</si>
  <si>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</si>
  <si>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</si>
  <si>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</si>
  <si>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</si>
  <si>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</si>
  <si>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</si>
  <si>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</si>
  <si>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</si>
  <si>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</si>
  <si>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</si>
  <si>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</si>
  <si>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</si>
  <si>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</si>
  <si>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</si>
  <si>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</si>
  <si>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</si>
  <si>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</si>
  <si>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</si>
  <si>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</si>
  <si>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</si>
  <si>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</si>
  <si>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</si>
  <si>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</si>
  <si>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</si>
  <si>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</si>
  <si>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</si>
  <si>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</si>
  <si>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</si>
  <si>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</si>
  <si>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</si>
  <si>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</si>
  <si>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</si>
  <si>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</si>
  <si>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</si>
  <si>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</si>
  <si>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</si>
  <si>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</si>
  <si>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</si>
  <si>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</si>
  <si>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</si>
  <si>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</si>
  <si>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</si>
  <si>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</si>
  <si>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</si>
  <si>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</si>
  <si>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</si>
  <si>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</si>
  <si>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</si>
  <si>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</si>
  <si>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</si>
  <si>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</si>
  <si>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</si>
  <si>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</si>
  <si>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</si>
  <si>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</si>
  <si>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</si>
  <si>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</si>
  <si>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</si>
  <si>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</si>
  <si>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</si>
  <si>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</si>
  <si>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</si>
  <si>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</si>
  <si>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</si>
  <si>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</si>
  <si>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</si>
  <si>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</si>
  <si>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</si>
  <si>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</si>
  <si>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</si>
  <si>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</si>
  <si>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</si>
  <si>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</si>
  <si>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</si>
  <si>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</si>
  <si>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</si>
  <si>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</si>
  <si>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</si>
  <si>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</si>
  <si>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</si>
  <si>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</si>
  <si>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</si>
  <si>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</si>
  <si>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</si>
  <si>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</si>
  <si>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</si>
  <si>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</si>
  <si>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</si>
  <si>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</si>
  <si>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</si>
  <si>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</si>
  <si>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</si>
  <si>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</si>
  <si>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</si>
  <si>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</si>
  <si>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</si>
  <si>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</si>
  <si>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</si>
  <si>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</si>
  <si>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</si>
  <si>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</si>
  <si>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</si>
  <si>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</si>
  <si>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</si>
  <si>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</si>
  <si>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</si>
  <si>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</si>
  <si>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</si>
  <si>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</si>
  <si>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</si>
  <si>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</si>
  <si>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</si>
  <si>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</si>
  <si>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</si>
  <si>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</si>
  <si>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</si>
  <si>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</si>
  <si>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</si>
  <si>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</si>
  <si>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</si>
  <si>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</si>
  <si>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</si>
  <si>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</si>
  <si>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</si>
  <si>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</si>
  <si>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</si>
  <si>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</si>
  <si>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</si>
  <si>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</si>
  <si>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</si>
  <si>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</si>
  <si>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</si>
  <si>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</si>
  <si>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</si>
  <si>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</si>
  <si>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</si>
  <si>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</si>
  <si>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</si>
  <si>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</si>
  <si>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</si>
  <si>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</si>
  <si>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</si>
  <si>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</si>
  <si>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</si>
  <si>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</si>
  <si>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</si>
  <si>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</si>
  <si>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</si>
  <si>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</si>
  <si>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</si>
  <si>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</si>
  <si>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</si>
  <si>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</si>
  <si>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</si>
  <si>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</si>
  <si>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</si>
  <si>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</si>
  <si>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</si>
  <si>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</si>
  <si>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</si>
  <si>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</si>
  <si>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</si>
  <si>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</si>
  <si>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</si>
  <si>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</si>
  <si>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</si>
  <si>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</si>
  <si>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</si>
  <si>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</si>
  <si>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</si>
  <si>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</si>
  <si>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</si>
  <si>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</si>
  <si>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</si>
  <si>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</si>
  <si>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</si>
  <si>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</si>
  <si>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</si>
  <si>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</si>
  <si>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</si>
  <si>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</si>
  <si>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</si>
  <si>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</si>
  <si>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</si>
  <si>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</si>
  <si>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</si>
  <si>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</si>
  <si>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</si>
  <si>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</si>
  <si>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</si>
  <si>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</si>
  <si>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</si>
  <si>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</si>
  <si>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</si>
  <si>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</si>
  <si>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</si>
  <si>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</si>
  <si>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</si>
  <si>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</si>
  <si>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</si>
  <si>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</si>
  <si>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</si>
  <si>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</si>
  <si>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</si>
  <si>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</si>
  <si>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</si>
  <si>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</si>
  <si>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</si>
  <si>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</si>
  <si>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</si>
  <si>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</si>
  <si>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</si>
  <si>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</si>
  <si>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</si>
  <si>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</si>
  <si>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</si>
  <si>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</si>
  <si>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</si>
  <si>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</si>
  <si>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</si>
  <si>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</si>
  <si>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</si>
  <si>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</si>
  <si>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</si>
  <si>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</si>
  <si>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</si>
  <si>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</si>
  <si>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</si>
  <si>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</si>
  <si>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</si>
  <si>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</si>
  <si>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</si>
  <si>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</si>
  <si>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</si>
  <si>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</si>
  <si>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</si>
  <si>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</si>
  <si>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</si>
  <si>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</si>
  <si>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</si>
  <si>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</si>
  <si>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</si>
  <si>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</si>
  <si>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</si>
  <si>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</si>
  <si>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</si>
  <si>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</si>
  <si>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</si>
  <si>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</si>
  <si>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</si>
  <si>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</si>
  <si>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</si>
  <si>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</si>
  <si>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</si>
  <si>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</si>
  <si>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</si>
  <si>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</si>
  <si>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</si>
  <si>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</si>
  <si>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</si>
  <si>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</si>
  <si>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</si>
  <si>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</si>
  <si>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</si>
  <si>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</si>
  <si>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</si>
  <si>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</si>
  <si>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</si>
  <si>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</si>
  <si>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</si>
  <si>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</si>
  <si>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</si>
  <si>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</si>
  <si>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</si>
  <si>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</si>
  <si>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</si>
  <si>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</si>
  <si>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</si>
  <si>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</si>
  <si>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</si>
  <si>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</si>
  <si>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</si>
  <si>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</si>
  <si>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</si>
  <si>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</si>
  <si>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</si>
  <si>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</si>
  <si>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</si>
  <si>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</si>
  <si>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</si>
  <si>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</si>
  <si>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</si>
  <si>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</si>
  <si>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</si>
  <si>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</si>
  <si>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</si>
  <si>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</si>
  <si>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</si>
  <si>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</si>
  <si>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</si>
  <si>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</si>
  <si>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</si>
  <si>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</si>
  <si>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</si>
  <si>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</si>
  <si>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</si>
  <si>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</si>
  <si>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</si>
  <si>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</si>
  <si>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</si>
  <si>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</si>
  <si>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</si>
  <si>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</si>
  <si>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</si>
  <si>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</si>
  <si>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</si>
  <si>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</si>
  <si>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</si>
  <si>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</si>
  <si>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</si>
  <si>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</si>
  <si>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</si>
  <si>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</si>
  <si>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</si>
  <si>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</si>
  <si>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</si>
  <si>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</si>
  <si>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</si>
  <si>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</si>
  <si>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</si>
  <si>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</si>
  <si>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</si>
  <si>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</si>
  <si>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</si>
  <si>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</si>
  <si>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</si>
  <si>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</si>
  <si>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</si>
  <si>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</si>
  <si>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</si>
  <si>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</si>
  <si>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</si>
  <si>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</si>
  <si>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</si>
  <si>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</si>
  <si>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</si>
  <si>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</si>
  <si>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</si>
  <si>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</si>
  <si>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</si>
  <si>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</si>
  <si>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</si>
  <si>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</si>
  <si>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</si>
  <si>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</si>
  <si>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</si>
  <si>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</si>
  <si>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</si>
  <si>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</si>
  <si>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</si>
  <si>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</si>
  <si>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</si>
  <si>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</si>
  <si>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</si>
  <si>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</si>
  <si>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</si>
  <si>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</si>
  <si>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</si>
  <si>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</si>
  <si>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</si>
  <si>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</si>
  <si>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</si>
  <si>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</si>
  <si>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</si>
  <si>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</si>
  <si>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</si>
  <si>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</si>
  <si>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</si>
  <si>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</si>
  <si>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</si>
  <si>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</si>
  <si>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</si>
  <si>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</si>
  <si>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</si>
  <si>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</si>
  <si>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</si>
  <si>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</si>
  <si>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</si>
  <si>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</si>
  <si>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</si>
  <si>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</si>
  <si>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</si>
  <si>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</si>
  <si>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</si>
  <si>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</si>
  <si>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</si>
  <si>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</si>
  <si>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</si>
  <si>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</si>
  <si>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</si>
  <si>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</si>
  <si>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</si>
  <si>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</si>
  <si>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</si>
  <si>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</si>
  <si>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</si>
  <si>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</si>
  <si>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</si>
  <si>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</si>
  <si>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</si>
  <si>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</si>
  <si>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</si>
  <si>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</si>
  <si>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</si>
  <si>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</si>
  <si>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</si>
  <si>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</si>
  <si>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</si>
  <si>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</si>
  <si>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</si>
  <si>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</si>
  <si>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</si>
  <si>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</si>
  <si>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</si>
  <si>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</si>
  <si>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</si>
  <si>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</si>
  <si>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</si>
  <si>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</si>
  <si>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</si>
  <si>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</si>
  <si>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</si>
  <si>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</si>
  <si>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</si>
  <si>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</si>
  <si>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</si>
  <si>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</si>
  <si>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</si>
  <si>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</si>
  <si>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</si>
  <si>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</si>
  <si>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</si>
  <si>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</si>
  <si>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</si>
  <si>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</si>
  <si>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</si>
  <si>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</si>
  <si>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</si>
  <si>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</si>
  <si>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</si>
  <si>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</si>
  <si>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</si>
  <si>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</si>
  <si>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</si>
  <si>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</si>
  <si>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</si>
  <si>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</si>
  <si>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</si>
  <si>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</si>
  <si>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</si>
  <si>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</si>
  <si>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</si>
  <si>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</si>
  <si>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</si>
  <si>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</si>
  <si>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</si>
  <si>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</si>
  <si>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</si>
  <si>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</si>
  <si>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</si>
  <si>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</si>
  <si>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</si>
  <si>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</si>
  <si>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</si>
  <si>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</si>
  <si>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</si>
  <si>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</si>
  <si>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</si>
  <si>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</si>
  <si>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</si>
  <si>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</si>
  <si>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</si>
  <si>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</si>
  <si>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</si>
  <si>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</si>
  <si>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</si>
  <si>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</si>
  <si>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</si>
  <si>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</si>
  <si>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</si>
  <si>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</si>
  <si>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</si>
  <si>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</si>
  <si>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</si>
  <si>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</si>
  <si>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</si>
  <si>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</si>
  <si>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</si>
  <si>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</si>
  <si>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</si>
  <si>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</si>
  <si>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</si>
  <si>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</si>
  <si>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</si>
  <si>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</si>
  <si>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</si>
  <si>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</si>
  <si>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</si>
  <si>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</si>
  <si>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</si>
  <si>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</si>
  <si>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</si>
  <si>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</si>
  <si>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</si>
  <si>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</si>
  <si>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</si>
  <si>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</si>
  <si>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</si>
  <si>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</si>
  <si>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</si>
  <si>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</si>
  <si>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</si>
  <si>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</si>
  <si>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</si>
  <si>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</si>
  <si>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</si>
  <si>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</si>
  <si>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</si>
  <si>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</si>
  <si>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</si>
  <si>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</si>
  <si>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</si>
  <si>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</si>
  <si>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</si>
  <si>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</si>
  <si>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</si>
  <si>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</si>
  <si>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</si>
  <si>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</si>
  <si>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</si>
  <si>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</si>
  <si>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</si>
  <si>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</si>
  <si>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</si>
  <si>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</si>
  <si>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</si>
  <si>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</si>
  <si>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</si>
  <si>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</si>
  <si>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</si>
  <si>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</si>
  <si>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</si>
  <si>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</si>
  <si>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</si>
  <si>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</si>
  <si>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</si>
  <si>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</si>
  <si>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</si>
  <si>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</si>
  <si>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</si>
  <si>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</si>
  <si>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</si>
  <si>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</si>
  <si>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</si>
  <si>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</si>
  <si>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</si>
  <si>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</si>
  <si>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</si>
  <si>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</si>
  <si>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</si>
  <si>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</si>
  <si>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</si>
  <si>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</si>
  <si>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</si>
  <si>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</si>
  <si>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</si>
  <si>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</si>
  <si>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</si>
  <si>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</si>
  <si>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</si>
  <si>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</si>
  <si>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</si>
  <si>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</si>
  <si>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</si>
  <si>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</si>
  <si>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</si>
  <si>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</si>
  <si>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</si>
  <si>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</si>
  <si>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</si>
  <si>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</si>
  <si>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</si>
  <si>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</si>
  <si>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</si>
  <si>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</si>
  <si>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</si>
  <si>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</si>
  <si>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</si>
  <si>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</si>
  <si>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</si>
  <si>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</si>
  <si>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</si>
  <si>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</si>
  <si>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</si>
  <si>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</si>
  <si>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</si>
  <si>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</si>
  <si>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</si>
  <si>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</si>
  <si>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</si>
  <si>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</si>
  <si>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</si>
  <si>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</si>
  <si>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</si>
  <si>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</si>
  <si>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</si>
  <si>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</si>
  <si>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</si>
  <si>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</si>
  <si>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</si>
  <si>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</si>
  <si>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</si>
  <si>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</si>
  <si>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</si>
  <si>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</si>
  <si>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</si>
  <si>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</si>
  <si>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</si>
  <si>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</si>
  <si>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</si>
  <si>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</si>
  <si>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</si>
  <si>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</si>
  <si>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</si>
  <si>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</si>
  <si>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</si>
  <si>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</si>
  <si>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</si>
  <si>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</si>
  <si>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</si>
  <si>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</si>
  <si>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</si>
  <si>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</si>
  <si>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</si>
  <si>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</si>
  <si>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</si>
  <si>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</si>
  <si>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</si>
  <si>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</si>
  <si>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</si>
  <si>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</si>
  <si>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</si>
  <si>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</si>
  <si>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</si>
  <si>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</si>
  <si>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</si>
  <si>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</si>
  <si>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</si>
  <si>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</si>
  <si>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</si>
  <si>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</si>
  <si>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</si>
  <si>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</si>
  <si>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</si>
  <si>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</si>
  <si>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</si>
  <si>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</si>
  <si>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</si>
  <si>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</si>
  <si>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</si>
  <si>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</si>
  <si>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</si>
  <si>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</si>
  <si>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</si>
  <si>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</si>
  <si>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</si>
  <si>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</si>
  <si>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</si>
  <si>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</si>
  <si>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</si>
  <si>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</si>
  <si>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</si>
  <si>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</si>
  <si>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</si>
  <si>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</si>
  <si>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</si>
  <si>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</si>
  <si>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</si>
  <si>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</si>
  <si>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</si>
  <si>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</si>
  <si>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</si>
  <si>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</si>
  <si>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</si>
  <si>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</si>
  <si>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</si>
  <si>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</si>
  <si>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</si>
  <si>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</si>
  <si>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</si>
  <si>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</si>
  <si>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</si>
  <si>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</si>
  <si>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</si>
  <si>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</si>
  <si>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</si>
  <si>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</si>
  <si>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</si>
  <si>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</si>
  <si>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</si>
  <si>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</si>
  <si>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</si>
  <si>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</si>
  <si>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</si>
  <si>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</si>
  <si>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</si>
  <si>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</si>
  <si>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</si>
  <si>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</si>
  <si>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</si>
  <si>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</si>
  <si>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</si>
  <si>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</si>
  <si>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</si>
  <si>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</si>
  <si>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</si>
  <si>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</si>
  <si>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</si>
  <si>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</si>
  <si>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</si>
  <si>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</si>
  <si>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</si>
  <si>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</si>
  <si>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</si>
  <si>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</si>
  <si>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</si>
  <si>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</si>
  <si>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</si>
  <si>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</si>
  <si>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</si>
  <si>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</si>
  <si>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</si>
  <si>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</si>
  <si>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</si>
  <si>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</si>
  <si>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</si>
  <si>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</si>
  <si>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</si>
  <si>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</si>
  <si>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</si>
  <si>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</si>
  <si>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</si>
  <si>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</si>
  <si>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</si>
  <si>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</si>
  <si>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</si>
  <si>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</si>
  <si>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</si>
  <si>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</si>
  <si>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</si>
  <si>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</si>
  <si>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</si>
  <si>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</si>
  <si>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</si>
  <si>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</si>
  <si>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</si>
  <si>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</si>
  <si>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</si>
  <si>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</si>
  <si>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</si>
  <si>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</si>
  <si>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</si>
  <si>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</si>
  <si>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</si>
  <si>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</si>
  <si>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</si>
  <si>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</si>
  <si>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</si>
  <si>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</si>
  <si>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</si>
  <si>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</si>
  <si>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</si>
  <si>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</si>
  <si>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</si>
  <si>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</si>
  <si>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</si>
  <si>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</si>
  <si>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</si>
  <si>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</si>
  <si>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</si>
  <si>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</si>
  <si>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</si>
  <si>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</si>
  <si>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</si>
  <si>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</si>
  <si>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</si>
  <si>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</si>
  <si>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</si>
  <si>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</si>
  <si>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</si>
  <si>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</si>
  <si>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</si>
  <si>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</si>
  <si>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</si>
  <si>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</si>
  <si>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</si>
  <si>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</si>
  <si>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</si>
  <si>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</si>
  <si>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</si>
  <si>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</si>
  <si>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</si>
  <si>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</si>
  <si>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</si>
  <si>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</si>
  <si>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</si>
  <si>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</si>
  <si>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</si>
  <si>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</si>
  <si>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</si>
  <si>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</si>
  <si>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</si>
  <si>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</si>
  <si>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</si>
  <si>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</si>
  <si>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</si>
  <si>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</si>
  <si>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</si>
  <si>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</si>
  <si>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</si>
  <si>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</si>
  <si>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</si>
  <si>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</si>
  <si>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</si>
  <si>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</si>
  <si>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</si>
  <si>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</si>
  <si>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</si>
  <si>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</si>
  <si>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</si>
  <si>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</si>
  <si>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</si>
  <si>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</si>
  <si>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</si>
  <si>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</si>
  <si>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</si>
  <si>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</si>
  <si>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</si>
  <si>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</si>
  <si>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</si>
  <si>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</si>
  <si>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</si>
  <si>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</si>
  <si>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</si>
  <si>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</si>
  <si>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</si>
  <si>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</si>
  <si>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</si>
  <si>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</si>
  <si>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</si>
  <si>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</si>
  <si>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</si>
  <si>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</si>
  <si>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</si>
  <si>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</si>
  <si>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</si>
  <si>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</si>
  <si>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</si>
  <si>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</si>
  <si>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</si>
  <si>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</si>
  <si>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</si>
  <si>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</si>
  <si>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</si>
  <si>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</si>
  <si>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</si>
  <si>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</si>
  <si>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</si>
  <si>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</si>
  <si>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</si>
  <si>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</si>
  <si>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</si>
  <si>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</si>
  <si>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</si>
  <si>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</si>
  <si>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</si>
  <si>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</si>
  <si>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</si>
  <si>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</si>
  <si>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</si>
  <si>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</si>
  <si>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</si>
  <si>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</si>
  <si>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</si>
  <si>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</si>
  <si>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</si>
  <si>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</si>
  <si>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</si>
  <si>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</si>
  <si>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</si>
  <si>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</si>
  <si>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</si>
  <si>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</si>
  <si>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</si>
  <si>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</si>
  <si>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</si>
  <si>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</si>
  <si>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</si>
  <si>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</si>
  <si>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</si>
  <si>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</si>
  <si>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</si>
  <si>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</si>
  <si>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</si>
  <si>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</si>
  <si>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</si>
  <si>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</si>
  <si>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</si>
  <si>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</si>
  <si>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</si>
  <si>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</si>
  <si>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</si>
  <si>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</si>
  <si>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</si>
  <si>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</si>
  <si>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</si>
  <si>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</si>
  <si>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</si>
  <si>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</si>
  <si>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</si>
  <si>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</si>
  <si>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</si>
  <si>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</si>
  <si>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</si>
  <si>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</si>
  <si>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</si>
  <si>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</si>
  <si>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</si>
  <si>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</si>
  <si>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</si>
  <si>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</si>
  <si>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</si>
  <si>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</si>
  <si>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</si>
  <si>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</si>
  <si>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</si>
  <si>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</si>
  <si>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</si>
  <si>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</si>
  <si>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</si>
  <si>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</si>
  <si>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</si>
  <si>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</si>
  <si>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</si>
  <si>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</si>
  <si>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</si>
  <si>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</si>
  <si>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</si>
  <si>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</si>
  <si>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</si>
  <si>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</si>
  <si>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</si>
  <si>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</si>
  <si>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</si>
  <si>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</si>
  <si>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</si>
  <si>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</si>
  <si>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</si>
  <si>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</si>
  <si>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</si>
  <si>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</si>
  <si>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</si>
  <si>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</si>
  <si>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</si>
  <si>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</si>
  <si>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</si>
  <si>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</si>
  <si>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</si>
  <si>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</si>
  <si>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</si>
  <si>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</si>
  <si>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</si>
  <si>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</si>
  <si>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</si>
  <si>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</si>
  <si>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</si>
  <si>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</si>
  <si>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</si>
  <si>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</si>
  <si>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</si>
  <si>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</si>
  <si>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</si>
  <si>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</si>
  <si>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</si>
  <si>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</si>
  <si>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</si>
  <si>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</si>
  <si>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</si>
  <si>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</si>
  <si>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</si>
  <si>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</si>
  <si>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</si>
  <si>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</si>
  <si>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</si>
  <si>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</si>
  <si>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</si>
  <si>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</si>
  <si>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</si>
  <si>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</si>
  <si>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</si>
  <si>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</si>
  <si>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</si>
  <si>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</si>
  <si>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</si>
  <si>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</si>
  <si>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</si>
  <si>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</si>
  <si>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</si>
  <si>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</si>
  <si>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</si>
  <si>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</si>
  <si>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</si>
  <si>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</si>
  <si>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</si>
  <si>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</si>
  <si>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</si>
  <si>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</si>
  <si>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</si>
  <si>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</si>
  <si>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</si>
  <si>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</si>
  <si>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</si>
  <si>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</si>
  <si>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</si>
  <si>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</si>
  <si>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</si>
  <si>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</si>
  <si>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</si>
  <si>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</si>
  <si>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</si>
  <si>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</si>
  <si>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</si>
  <si>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</si>
  <si>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</si>
  <si>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</si>
  <si>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</si>
  <si>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</si>
  <si>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</si>
  <si>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</si>
  <si>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</si>
  <si>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</si>
  <si>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</si>
  <si>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</si>
  <si>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</si>
  <si>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</si>
  <si>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</si>
  <si>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</si>
  <si>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</si>
  <si>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</si>
  <si>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</si>
  <si>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</si>
  <si>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</si>
  <si>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</si>
  <si>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</si>
  <si>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</si>
  <si>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</si>
  <si>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</si>
  <si>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</si>
  <si>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</si>
  <si>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</si>
  <si>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</si>
  <si>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</si>
  <si>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</si>
  <si>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</si>
  <si>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</si>
  <si>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</si>
  <si>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</si>
  <si>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</si>
  <si>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</si>
  <si>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</si>
  <si>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</si>
  <si>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</si>
  <si>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</si>
  <si>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</si>
  <si>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</si>
  <si>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</si>
  <si>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</si>
  <si>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</si>
  <si>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</si>
  <si>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</si>
  <si>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</si>
  <si>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</si>
  <si>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</si>
  <si>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</si>
  <si>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</si>
  <si>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</si>
  <si>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</si>
  <si>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</si>
  <si>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</si>
  <si>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</si>
  <si>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</si>
  <si>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</si>
  <si>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</si>
  <si>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</si>
  <si>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</si>
  <si>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</si>
  <si>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</si>
  <si>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</si>
  <si>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</si>
  <si>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</si>
  <si>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</si>
  <si>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</si>
  <si>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</si>
  <si>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</si>
  <si>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</si>
  <si>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</si>
  <si>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</si>
  <si>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</si>
  <si>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</si>
  <si>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</si>
  <si>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</si>
  <si>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</si>
  <si>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</si>
  <si>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</si>
  <si>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</si>
  <si>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</si>
  <si>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</si>
  <si>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</si>
  <si>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</si>
  <si>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</si>
  <si>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</si>
  <si>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</si>
  <si>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</si>
  <si>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</si>
  <si>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</si>
  <si>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</si>
  <si>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</si>
  <si>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</si>
  <si>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</si>
  <si>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</si>
  <si>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</si>
  <si>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</si>
  <si>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</si>
  <si>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</si>
  <si>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</si>
  <si>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</si>
  <si>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</si>
  <si>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</si>
  <si>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</si>
  <si>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</si>
  <si>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</si>
  <si>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</si>
  <si>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</si>
  <si>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</si>
  <si>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</si>
  <si>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</si>
  <si>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</si>
  <si>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</si>
  <si>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</si>
  <si>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</si>
  <si>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</si>
  <si>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</si>
  <si>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</si>
  <si>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</si>
  <si>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</si>
  <si>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</si>
  <si>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</si>
  <si>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</si>
  <si>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</si>
  <si>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</si>
  <si>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</si>
  <si>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</si>
  <si>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</si>
  <si>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</si>
  <si>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</si>
  <si>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</si>
  <si>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</si>
  <si>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</si>
  <si>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</si>
  <si>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</si>
  <si>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</si>
  <si>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</si>
  <si>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</si>
  <si>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</si>
  <si>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</si>
  <si>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</si>
  <si>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</si>
  <si>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</si>
  <si>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</si>
  <si>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</si>
  <si>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</si>
  <si>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</si>
  <si>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</si>
  <si>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</si>
  <si>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</si>
  <si>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</si>
  <si>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</si>
  <si>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</si>
  <si>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</si>
  <si>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</si>
  <si>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</si>
  <si>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</si>
  <si>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</si>
  <si>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</si>
  <si>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</si>
  <si>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</si>
  <si>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</si>
  <si>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</si>
  <si>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</si>
  <si>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</si>
  <si>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</si>
  <si>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</si>
  <si>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</si>
  <si>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</si>
  <si>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</si>
  <si>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</si>
  <si>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</si>
  <si>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</si>
  <si>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</si>
  <si>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</si>
  <si>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</si>
  <si>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</si>
  <si>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</si>
  <si>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</si>
  <si>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</si>
  <si>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</si>
  <si>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</si>
  <si>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</si>
  <si>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</si>
  <si>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</si>
  <si>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</si>
  <si>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</si>
  <si>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</si>
  <si>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</si>
  <si>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</si>
  <si>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</si>
  <si>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</si>
  <si>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</si>
  <si>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</si>
  <si>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</si>
  <si>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</si>
  <si>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</si>
  <si>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</si>
  <si>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</si>
  <si>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</si>
  <si>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</si>
  <si>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</si>
  <si>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</si>
  <si>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</si>
  <si>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</si>
  <si>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</si>
  <si>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</si>
  <si>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</si>
  <si>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</si>
  <si>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</si>
  <si>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</si>
  <si>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</si>
  <si>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</si>
  <si>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</si>
  <si>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</si>
  <si>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</si>
  <si>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</si>
  <si>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</si>
  <si>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</si>
  <si>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</si>
  <si>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</si>
  <si>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</si>
  <si>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</si>
  <si>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</si>
  <si>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</si>
  <si>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</si>
  <si>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</si>
  <si>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</si>
  <si>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</si>
  <si>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</si>
  <si>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</si>
  <si>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</si>
  <si>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</si>
  <si>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</si>
  <si>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</si>
  <si>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</si>
  <si>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</si>
  <si>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</si>
  <si>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</si>
  <si>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</si>
  <si>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</si>
  <si>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</si>
  <si>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</si>
  <si>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</si>
  <si>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</si>
  <si>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</si>
  <si>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</si>
  <si>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</si>
  <si>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</si>
  <si>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</si>
  <si>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</si>
  <si>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</si>
  <si>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</si>
  <si>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</si>
  <si>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</si>
  <si>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</si>
  <si>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</si>
  <si>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</si>
  <si>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</si>
  <si>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</si>
  <si>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</si>
  <si>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</si>
  <si>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</si>
  <si>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</si>
  <si>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</si>
  <si>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</si>
  <si>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</si>
  <si>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</si>
  <si>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</si>
  <si>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</si>
  <si>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</si>
  <si>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</si>
  <si>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</si>
  <si>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</si>
  <si>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</si>
  <si>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</si>
  <si>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</si>
  <si>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</si>
  <si>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</si>
  <si>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</si>
  <si>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</si>
  <si>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</si>
  <si>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</si>
  <si>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</si>
  <si>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</si>
  <si>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</si>
  <si>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</si>
  <si>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</si>
  <si>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</si>
  <si>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</si>
  <si>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</si>
  <si>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</si>
  <si>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</si>
  <si>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</si>
  <si>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</si>
  <si>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</si>
  <si>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</si>
  <si>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</si>
  <si>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</si>
  <si>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</si>
  <si>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</si>
  <si>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</si>
  <si>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</si>
  <si>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</si>
  <si>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</si>
  <si>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</si>
  <si>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</si>
  <si>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</si>
  <si>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</si>
  <si>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</si>
  <si>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</si>
  <si>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</si>
  <si>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</si>
  <si>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</si>
  <si>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</si>
  <si>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</si>
  <si>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</si>
  <si>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</si>
  <si>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</si>
  <si>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</si>
  <si>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</si>
  <si>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</si>
  <si>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</si>
  <si>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</si>
  <si>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</si>
  <si>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</si>
  <si>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</si>
  <si>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</si>
  <si>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</si>
  <si>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</si>
  <si>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</si>
  <si>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</si>
  <si>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</si>
  <si>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</si>
  <si>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</si>
  <si>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</si>
  <si>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</si>
  <si>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</si>
  <si>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</si>
  <si>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</si>
  <si>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</si>
  <si>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</si>
  <si>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</si>
  <si>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</si>
  <si>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</si>
  <si>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</si>
  <si>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</si>
  <si>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</si>
  <si>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</si>
  <si>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</si>
  <si>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</si>
  <si>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</si>
  <si>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</si>
  <si>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</si>
  <si>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</si>
  <si>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</si>
  <si>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</si>
  <si>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</si>
  <si>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</si>
  <si>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</si>
  <si>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</si>
  <si>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</si>
  <si>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</si>
  <si>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</si>
  <si>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</si>
  <si>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</si>
  <si>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</si>
  <si>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</si>
  <si>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</si>
  <si>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</si>
  <si>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</si>
  <si>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</si>
  <si>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</si>
  <si>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</si>
  <si>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</si>
  <si>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</si>
  <si>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</si>
  <si>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</si>
  <si>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</si>
  <si>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</si>
  <si>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</si>
  <si>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</si>
  <si>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</si>
  <si>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</si>
  <si>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</si>
  <si>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</si>
  <si>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</si>
  <si>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</si>
  <si>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</si>
  <si>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</si>
  <si>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</si>
  <si>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</si>
  <si>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</si>
  <si>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</si>
  <si>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</si>
  <si>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</si>
  <si>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</si>
  <si>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</si>
  <si>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</si>
  <si>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</si>
  <si>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</si>
  <si>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</si>
  <si>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</si>
  <si>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</si>
  <si>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</si>
  <si>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</si>
  <si>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</si>
  <si>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</si>
  <si>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</si>
  <si>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</si>
  <si>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</si>
  <si>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</si>
  <si>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</si>
  <si>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</si>
  <si>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</si>
  <si>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</si>
  <si>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</si>
  <si>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</si>
  <si>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</si>
  <si>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</si>
  <si>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</si>
  <si>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</si>
  <si>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</si>
  <si>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</si>
  <si>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</si>
  <si>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</si>
  <si>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</si>
  <si>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</si>
  <si>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</si>
  <si>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</si>
  <si>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</si>
  <si>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</si>
  <si>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</si>
  <si>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</si>
  <si>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</si>
  <si>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</si>
  <si>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</si>
  <si>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</si>
  <si>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</si>
  <si>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</si>
  <si>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</si>
  <si>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</si>
  <si>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</si>
  <si>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</si>
  <si>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</si>
  <si>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</si>
  <si>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</si>
  <si>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</si>
  <si>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</si>
  <si>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</si>
  <si>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</si>
  <si>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</si>
  <si>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</si>
  <si>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</si>
  <si>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</si>
  <si>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</si>
  <si>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</si>
  <si>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</si>
  <si>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</si>
  <si>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</si>
  <si>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</si>
  <si>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</si>
  <si>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</si>
  <si>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</si>
  <si>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</si>
  <si>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</si>
  <si>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</si>
  <si>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</si>
  <si>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</si>
  <si>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</si>
  <si>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</si>
  <si>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</si>
  <si>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</si>
  <si>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</si>
  <si>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</si>
  <si>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</si>
  <si>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</si>
  <si>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</si>
  <si>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</si>
  <si>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</si>
  <si>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</si>
  <si>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</si>
  <si>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</si>
  <si>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</si>
  <si>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</si>
  <si>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</si>
  <si>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</si>
  <si>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</si>
  <si>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</si>
  <si>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</si>
  <si>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</si>
  <si>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</si>
  <si>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</si>
  <si>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</si>
  <si>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</si>
  <si>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</si>
  <si>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</si>
  <si>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</si>
  <si>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</si>
  <si>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</si>
  <si>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</si>
  <si>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</si>
  <si>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</si>
  <si>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</si>
  <si>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</si>
  <si>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</si>
  <si>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</si>
  <si>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</si>
  <si>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</si>
  <si>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</si>
  <si>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</si>
  <si>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</si>
  <si>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</si>
  <si>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</si>
  <si>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</si>
  <si>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</si>
  <si>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</si>
  <si>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</si>
  <si>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</si>
  <si>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</si>
  <si>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</si>
  <si>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</si>
  <si>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</si>
  <si>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</si>
  <si>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</si>
  <si>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</si>
  <si>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</si>
  <si>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</si>
  <si>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</si>
  <si>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</si>
  <si>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</si>
  <si>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</si>
  <si>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</si>
  <si>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</si>
  <si>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</si>
  <si>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</si>
  <si>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</si>
  <si>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</si>
  <si>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</si>
  <si>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</si>
  <si>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</si>
  <si>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</si>
  <si>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</si>
  <si>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</si>
  <si>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</si>
  <si>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</si>
  <si>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</si>
  <si>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</si>
  <si>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</si>
  <si>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</si>
  <si>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</si>
  <si>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</si>
  <si>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</si>
  <si>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</si>
  <si>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</si>
  <si>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</si>
  <si>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</si>
  <si>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</si>
  <si>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</si>
  <si>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</si>
  <si>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</si>
  <si>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</si>
  <si>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</si>
  <si>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</si>
  <si>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</si>
  <si>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</si>
  <si>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</si>
  <si>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</si>
  <si>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</si>
  <si>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</si>
  <si>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</si>
  <si>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</si>
  <si>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</si>
  <si>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</si>
  <si>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</si>
  <si>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</si>
  <si>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</si>
  <si>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</si>
  <si>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</si>
  <si>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</si>
  <si>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</si>
  <si>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</si>
  <si>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</si>
  <si>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</si>
  <si>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</si>
  <si>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</si>
  <si>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</si>
  <si>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</si>
  <si>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</si>
  <si>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</si>
  <si>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</si>
  <si>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</si>
  <si>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</si>
  <si>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</si>
  <si>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</si>
  <si>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</si>
  <si>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</si>
  <si>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</si>
  <si>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</si>
  <si>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</si>
  <si>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</si>
  <si>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</si>
  <si>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</si>
  <si>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</si>
  <si>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</si>
  <si>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</si>
  <si>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</si>
  <si>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</si>
  <si>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</si>
  <si>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</si>
  <si>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</si>
  <si>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</si>
  <si>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</si>
  <si>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</si>
  <si>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</si>
  <si>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</si>
  <si>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</si>
  <si>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</si>
  <si>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</si>
  <si>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</si>
  <si>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</si>
  <si>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</si>
  <si>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</si>
  <si>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</si>
  <si>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</si>
  <si>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</si>
  <si>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</si>
  <si>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</si>
  <si>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</si>
  <si>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</si>
  <si>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</si>
  <si>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</si>
  <si>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</si>
  <si>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</si>
  <si>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</si>
  <si>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</si>
  <si>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</si>
  <si>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</si>
  <si>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</si>
  <si>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</si>
  <si>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</si>
  <si>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</si>
  <si>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</si>
  <si>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</si>
  <si>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</si>
  <si>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</si>
  <si>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</si>
  <si>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</si>
  <si>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</si>
  <si>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</si>
  <si>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</si>
  <si>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</si>
  <si>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</si>
  <si>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</si>
  <si>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</si>
  <si>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</si>
  <si>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</si>
  <si>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</si>
  <si>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</si>
  <si>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</si>
  <si>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</si>
  <si>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</si>
  <si>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</si>
  <si>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</si>
  <si>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</si>
  <si>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</si>
  <si>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</si>
  <si>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</si>
  <si>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</si>
  <si>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</si>
  <si>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</si>
  <si>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</si>
  <si>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</si>
  <si>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</si>
  <si>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</si>
  <si>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</si>
  <si>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</si>
  <si>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</si>
  <si>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</si>
  <si>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</si>
  <si>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</si>
  <si>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</si>
  <si>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</si>
  <si>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</si>
  <si>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</si>
  <si>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</si>
  <si>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</si>
  <si>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</si>
  <si>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</si>
  <si>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</si>
  <si>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</si>
  <si>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</si>
  <si>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</si>
  <si>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</si>
  <si>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</si>
  <si>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</si>
  <si>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</si>
  <si>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</si>
  <si>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</si>
  <si>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</si>
  <si>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</si>
  <si>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</si>
  <si>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</si>
  <si>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</si>
  <si>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</si>
  <si>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</si>
  <si>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</si>
  <si>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</si>
  <si>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</si>
  <si>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</si>
  <si>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</si>
  <si>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</si>
  <si>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</si>
  <si>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</si>
  <si>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</si>
  <si>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</si>
  <si>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</si>
  <si>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</si>
  <si>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</si>
  <si>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</si>
  <si>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</si>
  <si>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</si>
  <si>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</si>
  <si>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</si>
  <si>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</si>
  <si>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</si>
  <si>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</si>
  <si>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</si>
  <si>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</si>
  <si>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</si>
  <si>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</si>
  <si>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</si>
  <si>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</si>
  <si>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</si>
  <si>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</si>
  <si>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</si>
  <si>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</si>
  <si>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</si>
  <si>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</si>
  <si>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</si>
  <si>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</si>
  <si>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</si>
  <si>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</si>
  <si>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</si>
  <si>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</si>
  <si>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</si>
  <si>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</si>
  <si>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</si>
  <si>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</si>
  <si>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</si>
  <si>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</si>
  <si>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</si>
  <si>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</si>
  <si>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</si>
  <si>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</si>
  <si>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</si>
  <si>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</si>
  <si>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</si>
  <si>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</si>
  <si>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</si>
  <si>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</si>
  <si>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</si>
  <si>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</si>
  <si>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</si>
  <si>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</si>
  <si>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</si>
  <si>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</si>
  <si>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</si>
  <si>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</si>
  <si>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</si>
  <si>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</si>
  <si>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</si>
  <si>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</si>
  <si>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</si>
  <si>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</si>
  <si>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</si>
  <si>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</si>
  <si>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</si>
  <si>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</si>
  <si>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</si>
  <si>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</si>
  <si>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</si>
  <si>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</si>
  <si>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</si>
  <si>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</si>
  <si>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</si>
  <si>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</si>
  <si>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</si>
  <si>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</si>
  <si>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</si>
  <si>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</si>
  <si>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</si>
  <si>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</si>
  <si>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</si>
  <si>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</si>
  <si>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</si>
  <si>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</si>
  <si>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</si>
  <si>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</si>
  <si>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</si>
  <si>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</si>
  <si>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</si>
  <si>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</si>
  <si>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</si>
  <si>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</si>
  <si>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</si>
  <si>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</si>
  <si>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</si>
  <si>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</si>
  <si>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</si>
  <si>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</si>
  <si>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</si>
  <si>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</si>
  <si>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</si>
  <si>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</si>
  <si>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</si>
  <si>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</si>
  <si>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</si>
  <si>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</si>
  <si>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</si>
  <si>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</si>
  <si>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</si>
  <si>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</si>
  <si>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</si>
  <si>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</si>
  <si>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</si>
  <si>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</si>
  <si>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</si>
  <si>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</si>
  <si>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</si>
  <si>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</si>
  <si>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</si>
  <si>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</si>
  <si>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</si>
  <si>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</si>
  <si>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</si>
  <si>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</si>
  <si>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</si>
  <si>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</si>
  <si>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</si>
  <si>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</si>
  <si>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</si>
  <si>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</si>
  <si>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</si>
  <si>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</si>
  <si>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</si>
  <si>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</si>
  <si>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</si>
  <si>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</si>
  <si>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</si>
  <si>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</si>
  <si>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</si>
  <si>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</si>
  <si>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</si>
  <si>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</si>
  <si>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</si>
  <si>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</si>
  <si>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</si>
  <si>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</si>
  <si>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</si>
  <si>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</si>
  <si>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</si>
  <si>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</si>
  <si>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</si>
  <si>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</si>
  <si>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</si>
  <si>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</si>
  <si>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</si>
  <si>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</si>
  <si>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</si>
  <si>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</si>
  <si>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</si>
  <si>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</si>
  <si>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</si>
  <si>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</si>
  <si>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</si>
  <si>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</si>
  <si>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</si>
  <si>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</si>
  <si>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</si>
  <si>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</si>
  <si>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</si>
  <si>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</si>
  <si>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</si>
  <si>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</si>
  <si>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</si>
  <si>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</si>
  <si>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</si>
  <si>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</si>
  <si>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</si>
  <si>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</si>
  <si>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</si>
  <si>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</si>
  <si>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</si>
  <si>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</si>
  <si>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</si>
  <si>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</si>
  <si>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</si>
  <si>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</si>
  <si>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</si>
  <si>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</si>
  <si>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</si>
  <si>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</si>
  <si>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</si>
  <si>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</si>
  <si>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</si>
  <si>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</si>
  <si>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</si>
  <si>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</si>
  <si>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</si>
  <si>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</si>
  <si>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</si>
  <si>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</si>
  <si>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</si>
  <si>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</si>
  <si>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</si>
  <si>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</si>
  <si>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</si>
  <si>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</si>
  <si>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</si>
  <si>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</si>
  <si>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</si>
  <si>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</si>
  <si>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</si>
  <si>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</si>
  <si>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</si>
  <si>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</si>
  <si>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</si>
  <si>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</si>
  <si>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</si>
  <si>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</si>
  <si>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</si>
  <si>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</si>
  <si>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</si>
  <si>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</si>
  <si>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</si>
  <si>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</si>
  <si>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</si>
  <si>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</si>
  <si>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</si>
  <si>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</si>
  <si>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</si>
  <si>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</si>
  <si>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</si>
  <si>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</si>
  <si>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</si>
  <si>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</si>
  <si>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</si>
  <si>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</si>
  <si>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</si>
  <si>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</si>
  <si>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</si>
  <si>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</si>
  <si>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</si>
  <si>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</si>
  <si>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</si>
  <si>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</si>
  <si>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</si>
  <si>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</si>
  <si>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</si>
  <si>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</si>
  <si>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</si>
  <si>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</si>
  <si>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</si>
  <si>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</si>
  <si>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</si>
  <si>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</si>
  <si>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</si>
  <si>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</si>
  <si>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</si>
  <si>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</si>
  <si>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</si>
  <si>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</si>
  <si>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</si>
  <si>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</si>
  <si>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</si>
  <si>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</si>
  <si>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</si>
  <si>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</si>
  <si>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</si>
  <si>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</si>
  <si>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</si>
  <si>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</si>
  <si>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</si>
  <si>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</si>
  <si>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</si>
  <si>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</si>
  <si>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</si>
  <si>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</si>
  <si>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</si>
  <si>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</si>
  <si>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</si>
  <si>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</si>
  <si>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</si>
  <si>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</si>
  <si>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</si>
  <si>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</si>
  <si>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</si>
  <si>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</si>
  <si>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</si>
  <si>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</si>
  <si>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</si>
  <si>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</si>
  <si>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</si>
  <si>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</si>
  <si>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</si>
  <si>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</si>
  <si>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</si>
  <si>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</si>
  <si>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</si>
  <si>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</si>
  <si>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</si>
  <si>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</si>
  <si>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</si>
  <si>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</si>
  <si>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</si>
  <si>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</si>
  <si>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</si>
  <si>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</si>
  <si>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</si>
  <si>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</si>
  <si>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</si>
  <si>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</si>
  <si>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</si>
  <si>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</si>
  <si>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</si>
  <si>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</si>
  <si>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</si>
  <si>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</si>
  <si>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</si>
  <si>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</si>
  <si>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</si>
  <si>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</si>
  <si>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</si>
  <si>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</si>
  <si>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</si>
  <si>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</si>
  <si>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</si>
  <si>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</si>
  <si>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</si>
  <si>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</si>
  <si>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</si>
  <si>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</si>
  <si>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</si>
  <si>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</si>
  <si>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</si>
  <si>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</si>
  <si>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</si>
  <si>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</si>
  <si>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</si>
  <si>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</si>
  <si>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</si>
  <si>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</si>
  <si>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</si>
  <si>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</si>
  <si>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</si>
  <si>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</si>
  <si>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</si>
  <si>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</si>
  <si>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</si>
  <si>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</si>
  <si>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</si>
  <si>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</si>
  <si>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</si>
  <si>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</si>
  <si>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</si>
  <si>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</si>
  <si>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</si>
  <si>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</si>
  <si>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</si>
  <si>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</si>
  <si>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</si>
  <si>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</si>
  <si>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</si>
  <si>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</si>
  <si>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</si>
  <si>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</si>
  <si>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</si>
  <si>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</si>
  <si>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</si>
  <si>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</si>
  <si>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</si>
  <si>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</si>
  <si>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</si>
  <si>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</si>
  <si>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</si>
  <si>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</si>
  <si>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</si>
  <si>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</si>
  <si>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</si>
  <si>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</si>
  <si>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</si>
  <si>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</si>
  <si>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</si>
  <si>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</si>
  <si>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</si>
  <si>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</si>
  <si>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</si>
  <si>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</si>
  <si>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</si>
  <si>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</si>
  <si>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</si>
  <si>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</si>
  <si>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</si>
  <si>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</si>
  <si>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</si>
  <si>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</si>
  <si>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</si>
  <si>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</si>
  <si>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</si>
  <si>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</si>
  <si>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</si>
  <si>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</si>
  <si>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</si>
  <si>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</si>
  <si>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</si>
  <si>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</si>
  <si>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</si>
  <si>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</si>
  <si>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</si>
  <si>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</si>
  <si>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</si>
  <si>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</si>
  <si>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</si>
  <si>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</si>
  <si>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</si>
  <si>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</si>
  <si>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</si>
  <si>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</si>
  <si>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</si>
  <si>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</si>
  <si>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</si>
  <si>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</si>
  <si>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</si>
  <si>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</si>
  <si>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</si>
  <si>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</si>
  <si>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</si>
  <si>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</si>
  <si>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</si>
  <si>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</si>
  <si>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</si>
  <si>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</si>
  <si>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</si>
  <si>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</si>
  <si>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</si>
  <si>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</si>
  <si>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</si>
  <si>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</si>
  <si>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</si>
  <si>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</si>
  <si>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</si>
  <si>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</si>
  <si>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</si>
  <si>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</si>
  <si>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</si>
  <si>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</si>
  <si>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</si>
  <si>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</si>
  <si>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</si>
  <si>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</si>
  <si>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</si>
  <si>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</si>
  <si>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</si>
  <si>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</si>
  <si>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</si>
  <si>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</si>
  <si>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</si>
  <si>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</si>
  <si>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</si>
  <si>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</si>
  <si>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</si>
  <si>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</si>
  <si>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</si>
  <si>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</si>
  <si>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</si>
  <si>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</si>
  <si>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</si>
  <si>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</si>
  <si>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</si>
  <si>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</si>
  <si>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</si>
  <si>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</si>
  <si>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</si>
  <si>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</si>
  <si>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</si>
  <si>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</si>
  <si>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</si>
  <si>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</si>
  <si>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</si>
  <si>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</si>
  <si>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</si>
  <si>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</si>
  <si>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</si>
  <si>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</si>
  <si>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</si>
  <si>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</si>
  <si>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</si>
  <si>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</si>
  <si>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</si>
  <si>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</si>
  <si>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</si>
  <si>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</si>
  <si>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</si>
  <si>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</si>
  <si>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</si>
  <si>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</si>
  <si>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</si>
  <si>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</si>
  <si>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</si>
  <si>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</si>
  <si>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</si>
  <si>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</si>
  <si>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</si>
  <si>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</si>
  <si>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</si>
  <si>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</si>
  <si>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</si>
  <si>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</si>
  <si>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</si>
  <si>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</si>
  <si>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</si>
  <si>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</si>
  <si>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</si>
  <si>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</si>
  <si>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</si>
  <si>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</si>
  <si>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</si>
  <si>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</si>
  <si>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</si>
  <si>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</si>
  <si>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</si>
  <si>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</si>
  <si>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</si>
  <si>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</si>
  <si>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</si>
  <si>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</si>
  <si>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</si>
  <si>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</si>
  <si>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</si>
  <si>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</si>
  <si>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</si>
  <si>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</si>
  <si>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</si>
  <si>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</si>
  <si>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</si>
  <si>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</si>
  <si>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</si>
  <si>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</si>
  <si>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</si>
  <si>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</si>
  <si>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</si>
  <si>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</si>
  <si>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</si>
  <si>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</si>
  <si>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</si>
  <si>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</si>
  <si>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</si>
  <si>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</si>
  <si>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</si>
  <si>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</si>
  <si>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</si>
  <si>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</si>
  <si>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</si>
  <si>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</si>
  <si>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</si>
  <si>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</si>
  <si>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</si>
  <si>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</si>
  <si>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</si>
  <si>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</si>
  <si>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</si>
  <si>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</si>
  <si>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</si>
  <si>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</si>
  <si>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</si>
  <si>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</si>
  <si>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</si>
  <si>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</si>
  <si>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</si>
  <si>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</si>
  <si>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</si>
  <si>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</si>
  <si>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</si>
  <si>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</si>
  <si>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</si>
  <si>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</si>
  <si>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</si>
  <si>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</si>
  <si>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</si>
  <si>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</si>
  <si>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</si>
  <si>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</si>
  <si>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</si>
  <si>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</si>
  <si>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</si>
  <si>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</si>
  <si>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</si>
  <si>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</si>
  <si>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</si>
  <si>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</si>
  <si>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</si>
  <si>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</si>
  <si>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</si>
  <si>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</si>
  <si>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</si>
  <si>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</si>
  <si>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</si>
  <si>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</si>
  <si>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</si>
  <si>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</si>
  <si>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</si>
  <si>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</si>
  <si>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</si>
  <si>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</si>
  <si>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</si>
  <si>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</si>
  <si>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</si>
  <si>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</si>
  <si>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</si>
  <si>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</si>
  <si>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</si>
  <si>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</si>
  <si>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</si>
  <si>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</si>
  <si>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</si>
  <si>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</si>
  <si>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</si>
  <si>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</si>
  <si>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</si>
  <si>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</si>
  <si>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</si>
  <si>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</si>
  <si>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</si>
  <si>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</si>
  <si>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</si>
  <si>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</si>
  <si>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</si>
  <si>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</si>
  <si>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</si>
  <si>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</si>
  <si>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</si>
  <si>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</si>
  <si>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</si>
  <si>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</si>
  <si>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</si>
  <si>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</si>
  <si>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</si>
  <si>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</si>
  <si>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</si>
  <si>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</si>
  <si>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</si>
  <si>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</si>
  <si>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</si>
  <si>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</si>
  <si>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</si>
  <si>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</si>
  <si>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</si>
  <si>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</si>
  <si>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</si>
  <si>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</si>
  <si>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</si>
  <si>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</si>
  <si>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</si>
  <si>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</si>
  <si>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</si>
  <si>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</si>
  <si>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</si>
  <si>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</si>
  <si>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</si>
  <si>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</si>
  <si>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</si>
  <si>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</si>
  <si>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</si>
  <si>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</si>
  <si>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</si>
  <si>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</si>
  <si>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</si>
  <si>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</si>
  <si>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</si>
  <si>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</si>
  <si>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</si>
  <si>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</si>
  <si>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</si>
  <si>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</si>
  <si>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</si>
  <si>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</si>
  <si>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</si>
  <si>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</si>
  <si>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</si>
  <si>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</si>
  <si>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</si>
  <si>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</si>
  <si>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</si>
  <si>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</si>
  <si>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</si>
  <si>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</si>
  <si>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</si>
  <si>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</si>
  <si>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</si>
  <si>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</si>
  <si>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</si>
  <si>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</si>
  <si>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</si>
  <si>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</si>
  <si>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</si>
  <si>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</si>
  <si>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</si>
  <si>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</si>
  <si>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</si>
  <si>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</si>
  <si>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</si>
  <si>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</si>
  <si>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</si>
  <si>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</si>
  <si>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</si>
  <si>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</si>
  <si>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</si>
  <si>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</si>
  <si>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</si>
  <si>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</si>
  <si>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</si>
  <si>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</si>
  <si>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</si>
  <si>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</si>
  <si>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</si>
  <si>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</si>
  <si>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</si>
  <si>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</si>
  <si>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</si>
  <si>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</si>
  <si>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</si>
  <si>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</si>
  <si>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</si>
  <si>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</si>
  <si>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</si>
  <si>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</si>
  <si>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</si>
  <si>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</si>
  <si>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</si>
  <si>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</si>
  <si>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</si>
  <si>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</si>
  <si>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</si>
  <si>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</si>
  <si>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</si>
  <si>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</si>
  <si>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</si>
  <si>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</si>
  <si>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</si>
  <si>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</si>
  <si>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</si>
  <si>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</si>
  <si>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</si>
  <si>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</si>
  <si>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</si>
  <si>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</si>
  <si>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</si>
  <si>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</si>
  <si>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</si>
  <si>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</si>
  <si>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</si>
  <si>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</si>
  <si>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</si>
  <si>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</si>
  <si>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</si>
  <si>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</si>
  <si>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</si>
  <si>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</si>
  <si>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</si>
  <si>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</si>
  <si>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</si>
  <si>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</si>
  <si>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</si>
  <si>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</si>
  <si>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</si>
  <si>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</si>
  <si>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</si>
  <si>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</si>
  <si>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</si>
  <si>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</si>
  <si>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</si>
  <si>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</si>
  <si>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</si>
  <si>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</si>
  <si>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</si>
  <si>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</si>
  <si>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</si>
  <si>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</si>
  <si>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</si>
  <si>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</si>
  <si>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</si>
  <si>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</si>
  <si>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</si>
  <si>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</si>
  <si>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</si>
  <si>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</si>
  <si>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</si>
  <si>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</si>
  <si>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</si>
  <si>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</si>
  <si>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</si>
  <si>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</si>
  <si>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</si>
  <si>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</si>
  <si>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</si>
  <si>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</si>
  <si>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</si>
  <si>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</si>
  <si>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</si>
  <si>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</si>
  <si>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</si>
  <si>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</si>
  <si>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</si>
  <si>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</si>
  <si>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</si>
  <si>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</si>
  <si>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</si>
  <si>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</si>
  <si>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</si>
  <si>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</si>
  <si>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</si>
  <si>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</si>
  <si>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</si>
  <si>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</si>
  <si>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</si>
  <si>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</si>
  <si>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</si>
  <si>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</si>
  <si>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</si>
  <si>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</si>
  <si>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</si>
  <si>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</si>
  <si>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</si>
  <si>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</si>
  <si>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</si>
  <si>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</si>
  <si>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</si>
  <si>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</si>
  <si>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</si>
  <si>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</si>
  <si>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</si>
  <si>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</si>
  <si>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</si>
  <si>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</si>
  <si>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</si>
  <si>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</si>
  <si>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</si>
  <si>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</si>
  <si>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</si>
  <si>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</si>
  <si>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</si>
  <si>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</si>
  <si>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</si>
  <si>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</si>
  <si>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</si>
  <si>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</si>
  <si>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</si>
  <si>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</si>
  <si>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</si>
  <si>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</si>
  <si>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</si>
  <si>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</si>
  <si>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</si>
  <si>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</si>
  <si>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</si>
  <si>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</si>
  <si>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</si>
  <si>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</si>
  <si>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</si>
  <si>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</si>
  <si>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</si>
  <si>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</si>
  <si>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</si>
  <si>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</si>
  <si>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</si>
  <si>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</si>
  <si>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</si>
  <si>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</si>
  <si>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</si>
  <si>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</si>
  <si>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</si>
  <si>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</si>
  <si>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</si>
  <si>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</si>
  <si>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</si>
  <si>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</si>
  <si>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</si>
  <si>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</si>
  <si>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</si>
  <si>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</si>
  <si>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</si>
  <si>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</si>
  <si>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</si>
  <si>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</si>
  <si>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</si>
  <si>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</si>
  <si>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</si>
  <si>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</si>
  <si>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</si>
  <si>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</si>
  <si>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</si>
  <si>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</si>
  <si>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</si>
  <si>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</si>
  <si>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</si>
  <si>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</si>
  <si>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</si>
  <si>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</si>
  <si>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</si>
  <si>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</si>
  <si>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</si>
  <si>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</si>
  <si>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</si>
  <si>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</si>
  <si>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</si>
  <si>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</si>
  <si>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</si>
  <si>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</si>
  <si>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</si>
  <si>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</si>
  <si>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</si>
  <si>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</si>
  <si>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</si>
  <si>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</si>
  <si>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</si>
  <si>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</si>
  <si>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</si>
  <si>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</si>
  <si>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</si>
  <si>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</si>
  <si>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</si>
  <si>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</si>
  <si>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</si>
  <si>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</si>
  <si>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</si>
  <si>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</si>
  <si>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</si>
  <si>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</si>
  <si>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</si>
  <si>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</si>
  <si>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</si>
  <si>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</si>
  <si>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</si>
  <si>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</si>
  <si>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</si>
  <si>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</si>
  <si>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</si>
  <si>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</si>
  <si>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</si>
  <si>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</si>
  <si>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</si>
  <si>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</si>
  <si>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</si>
  <si>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</si>
  <si>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</si>
  <si>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</si>
  <si>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</si>
  <si>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</si>
  <si>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</si>
  <si>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</si>
  <si>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</si>
  <si>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</si>
  <si>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</si>
  <si>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</si>
  <si>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</si>
  <si>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</si>
  <si>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</si>
  <si>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</si>
  <si>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</si>
  <si>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</si>
  <si>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</si>
  <si>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</si>
  <si>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</si>
  <si>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</si>
  <si>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</si>
  <si>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</si>
  <si>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</si>
  <si>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</si>
  <si>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</si>
  <si>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</si>
  <si>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</si>
  <si>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</si>
  <si>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</si>
  <si>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</si>
  <si>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</si>
  <si>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</si>
  <si>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</si>
  <si>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</si>
  <si>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</si>
  <si>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</si>
  <si>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</si>
  <si>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</si>
  <si>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</si>
  <si>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</si>
  <si>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</si>
  <si>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</si>
  <si>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</si>
  <si>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</si>
  <si>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</si>
  <si>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</si>
  <si>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</si>
  <si>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</si>
  <si>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</si>
  <si>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</si>
  <si>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</si>
  <si>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</si>
  <si>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</si>
  <si>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</si>
  <si>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</si>
  <si>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</si>
  <si>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</si>
  <si>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</si>
  <si>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</si>
  <si>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</si>
  <si>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</si>
  <si>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</si>
  <si>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</si>
  <si>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</si>
  <si>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</si>
  <si>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</si>
  <si>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</si>
  <si>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</si>
  <si>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</si>
  <si>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</si>
  <si>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</si>
  <si>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</si>
  <si>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</si>
  <si>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</si>
  <si>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</si>
  <si>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</si>
  <si>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</si>
  <si>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</si>
  <si>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</si>
  <si>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</si>
  <si>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</si>
  <si>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</si>
  <si>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</si>
  <si>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</si>
  <si>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</si>
  <si>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</si>
  <si>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</si>
  <si>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</si>
  <si>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</si>
  <si>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</si>
  <si>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</si>
  <si>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</si>
  <si>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</si>
  <si>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</si>
  <si>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</si>
  <si>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</si>
  <si>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</si>
  <si>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</si>
  <si>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</si>
  <si>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</si>
  <si>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</si>
  <si>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</si>
  <si>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</si>
  <si>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</si>
  <si>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</si>
  <si>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</si>
  <si>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</si>
  <si>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</si>
  <si>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</si>
  <si>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</si>
  <si>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</si>
  <si>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</si>
  <si>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</si>
  <si>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</si>
  <si>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</si>
  <si>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</si>
  <si>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</si>
  <si>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</si>
  <si>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</si>
  <si>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</si>
  <si>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</si>
  <si>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</si>
  <si>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</si>
  <si>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</si>
  <si>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</si>
  <si>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</si>
  <si>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</si>
  <si>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</si>
  <si>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</si>
  <si>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</si>
  <si>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</si>
  <si>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</si>
  <si>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</si>
  <si>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</si>
  <si>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</si>
  <si>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</si>
  <si>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</si>
  <si>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</si>
  <si>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</si>
  <si>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</si>
  <si>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</si>
  <si>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</si>
  <si>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</si>
  <si>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</si>
  <si>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</si>
  <si>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</si>
  <si>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</si>
  <si>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</si>
  <si>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</si>
  <si>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</si>
  <si>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</si>
  <si>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</si>
  <si>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</si>
  <si>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</si>
  <si>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</si>
  <si>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</si>
  <si>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</si>
  <si>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</si>
  <si>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</si>
  <si>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</si>
  <si>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</si>
  <si>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</si>
  <si>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</si>
  <si>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</si>
  <si>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</si>
  <si>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</si>
  <si>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</si>
  <si>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</si>
  <si>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</si>
  <si>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</si>
  <si>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</si>
  <si>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</si>
  <si>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</si>
  <si>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</si>
  <si>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</si>
  <si>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</si>
  <si>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</si>
  <si>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</si>
  <si>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</si>
  <si>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</si>
  <si>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</si>
  <si>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</si>
  <si>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</si>
  <si>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</si>
  <si>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</si>
  <si>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</si>
  <si>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</si>
  <si>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</si>
  <si>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</si>
  <si>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</si>
  <si>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</si>
  <si>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</si>
  <si>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</si>
  <si>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</si>
  <si>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</si>
  <si>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</si>
  <si>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</si>
  <si>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</si>
  <si>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</si>
  <si>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</si>
  <si>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</si>
  <si>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</si>
  <si>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</si>
  <si>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</si>
  <si>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</si>
  <si>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</si>
  <si>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</si>
  <si>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</si>
  <si>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</si>
  <si>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</si>
  <si>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</si>
  <si>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</si>
  <si>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</si>
  <si>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</si>
  <si>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</si>
  <si>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</si>
  <si>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</si>
  <si>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</si>
  <si>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</si>
  <si>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</si>
  <si>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</si>
  <si>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</si>
  <si>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</si>
  <si>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</si>
  <si>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</si>
  <si>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</si>
  <si>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</si>
  <si>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</si>
  <si>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</si>
  <si>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</si>
  <si>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</si>
  <si>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</si>
  <si>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</si>
  <si>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</si>
  <si>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</si>
  <si>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</si>
  <si>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</si>
  <si>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</si>
  <si>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</si>
  <si>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</si>
  <si>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</si>
  <si>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</si>
  <si>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</si>
  <si>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</si>
  <si>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</si>
  <si>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</si>
  <si>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</si>
  <si>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</si>
  <si>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</si>
  <si>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</si>
  <si>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</si>
  <si>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</si>
  <si>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</si>
  <si>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</si>
  <si>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</si>
  <si>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</si>
  <si>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</si>
  <si>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</si>
  <si>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</si>
  <si>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</si>
  <si>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</si>
  <si>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</si>
  <si>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</si>
  <si>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</si>
  <si>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</si>
  <si>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</si>
  <si>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</si>
  <si>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</si>
  <si>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</si>
  <si>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</si>
  <si>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</si>
  <si>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</si>
  <si>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</si>
  <si>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</si>
  <si>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</si>
  <si>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</si>
  <si>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</si>
  <si>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</si>
  <si>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</si>
  <si>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</si>
  <si>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</si>
  <si>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</si>
  <si>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</si>
  <si>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</si>
  <si>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</si>
  <si>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</si>
  <si>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</si>
  <si>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</si>
  <si>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</si>
  <si>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</si>
  <si>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</si>
  <si>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</si>
  <si>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</si>
  <si>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</si>
  <si>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</si>
  <si>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</si>
  <si>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</si>
  <si>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</si>
  <si>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</si>
  <si>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</si>
  <si>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</si>
  <si>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</si>
  <si>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</si>
  <si>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</si>
  <si>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</si>
  <si>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</si>
  <si>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</si>
  <si>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</si>
  <si>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</si>
  <si>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</si>
  <si>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</si>
  <si>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</si>
  <si>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</si>
  <si>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</si>
  <si>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</si>
  <si>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</si>
  <si>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</si>
  <si>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</si>
  <si>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</si>
  <si>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</si>
  <si>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</si>
  <si>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</si>
  <si>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</si>
  <si>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</si>
  <si>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</si>
  <si>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</si>
  <si>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</si>
  <si>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</si>
  <si>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</si>
  <si>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</si>
  <si>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</si>
  <si>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</si>
  <si>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</si>
  <si>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</si>
  <si>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</si>
  <si>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</si>
  <si>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</si>
  <si>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</si>
  <si>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</si>
  <si>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</si>
  <si>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</si>
  <si>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</si>
  <si>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</si>
  <si>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</si>
  <si>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</si>
  <si>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</si>
  <si>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</si>
  <si>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</si>
  <si>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</si>
  <si>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</si>
  <si>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</si>
  <si>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</si>
  <si>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</si>
  <si>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</si>
  <si>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</si>
  <si>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</si>
  <si>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</si>
  <si>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</si>
  <si>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</si>
  <si>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</si>
  <si>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</si>
  <si>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</si>
  <si>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</si>
  <si>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</si>
  <si>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</si>
  <si>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</si>
  <si>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</si>
  <si>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</si>
  <si>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</si>
  <si>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</si>
  <si>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</si>
  <si>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</si>
  <si>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</si>
  <si>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</si>
  <si>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</si>
  <si>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</si>
  <si>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</si>
  <si>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</si>
  <si>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</si>
  <si>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</si>
  <si>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</si>
  <si>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</si>
  <si>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</si>
  <si>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</si>
  <si>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</si>
  <si>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</si>
  <si>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</si>
  <si>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</si>
  <si>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</si>
  <si>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</si>
  <si>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</si>
  <si>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</si>
  <si>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</si>
  <si>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</si>
  <si>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</si>
  <si>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</si>
  <si>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</si>
  <si>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</si>
  <si>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</si>
  <si>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</si>
  <si>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</si>
  <si>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</si>
  <si>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</si>
  <si>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</si>
  <si>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</si>
  <si>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</si>
  <si>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</si>
  <si>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</si>
  <si>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</si>
  <si>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</si>
  <si>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</si>
  <si>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</si>
  <si>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</si>
  <si>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</si>
  <si>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</si>
  <si>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</si>
  <si>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</si>
  <si>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</si>
  <si>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</si>
  <si>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</si>
  <si>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</si>
  <si>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</si>
  <si>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</si>
  <si>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</si>
  <si>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</si>
  <si>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</si>
  <si>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</si>
  <si>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</si>
  <si>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</si>
  <si>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</si>
  <si>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</si>
  <si>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</si>
  <si>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</si>
  <si>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</si>
  <si>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</si>
  <si>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</si>
  <si>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</si>
  <si>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</si>
  <si>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</si>
  <si>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</si>
  <si>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</si>
  <si>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</si>
  <si>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</si>
  <si>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</si>
  <si>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</si>
  <si>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</si>
  <si>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</si>
  <si>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</si>
  <si>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</si>
  <si>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</si>
  <si>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</si>
  <si>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</si>
  <si>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</si>
  <si>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</si>
  <si>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</si>
  <si>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</si>
  <si>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</si>
  <si>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</si>
  <si>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</si>
  <si>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</si>
  <si>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</si>
  <si>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</si>
  <si>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</si>
  <si>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</si>
  <si>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</si>
  <si>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</si>
  <si>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</si>
  <si>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</si>
  <si>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</si>
  <si>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</si>
  <si>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</si>
  <si>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</si>
  <si>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</si>
  <si>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</si>
  <si>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</si>
  <si>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</si>
  <si>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</si>
  <si>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</si>
  <si>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</si>
  <si>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</si>
  <si>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</si>
  <si>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</si>
  <si>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</si>
  <si>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</si>
  <si>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</si>
  <si>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</si>
  <si>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</si>
  <si>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</si>
  <si>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</si>
  <si>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</si>
  <si>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</si>
  <si>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</si>
  <si>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</si>
  <si>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</si>
  <si>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</si>
  <si>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</si>
  <si>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</si>
  <si>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</si>
  <si>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</si>
  <si>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</si>
  <si>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</si>
  <si>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</si>
  <si>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</si>
  <si>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</si>
  <si>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</si>
  <si>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</si>
  <si>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</si>
  <si>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</si>
  <si>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</si>
  <si>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</si>
  <si>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</si>
  <si>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</si>
  <si>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</si>
  <si>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</si>
  <si>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</si>
  <si>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</si>
  <si>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</si>
  <si>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</si>
  <si>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</si>
  <si>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</si>
  <si>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</si>
  <si>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</si>
  <si>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</si>
  <si>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</si>
  <si>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</si>
  <si>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</si>
  <si>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</si>
  <si>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</si>
  <si>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</si>
  <si>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</si>
  <si>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</si>
  <si>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</si>
  <si>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</si>
  <si>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</si>
  <si>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</si>
  <si>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</si>
  <si>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</si>
  <si>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</si>
  <si>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</si>
  <si>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</si>
  <si>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</si>
  <si>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</si>
  <si>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</si>
  <si>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</si>
  <si>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</si>
  <si>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</si>
  <si>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</si>
  <si>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</si>
  <si>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</si>
  <si>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</si>
  <si>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</si>
  <si>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</si>
  <si>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</si>
  <si>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</si>
  <si>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</si>
  <si>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</si>
  <si>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</si>
  <si>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</si>
  <si>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</si>
  <si>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</si>
  <si>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</si>
  <si>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</si>
  <si>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</si>
  <si>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</si>
  <si>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</si>
  <si>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</si>
  <si>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</si>
  <si>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</si>
  <si>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</si>
  <si>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</si>
  <si>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</si>
  <si>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</si>
  <si>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</si>
  <si>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</si>
  <si>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</si>
  <si>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</si>
  <si>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</si>
  <si>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</si>
  <si>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</si>
  <si>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</si>
  <si>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</si>
  <si>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</si>
  <si>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</si>
  <si>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</si>
  <si>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</si>
  <si>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</si>
  <si>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</si>
  <si>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</si>
  <si>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</si>
  <si>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</si>
  <si>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</si>
  <si>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</si>
  <si>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</si>
  <si>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</si>
  <si>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</si>
  <si>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</si>
  <si>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</si>
  <si>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</si>
  <si>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</si>
  <si>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</si>
  <si>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</si>
  <si>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</si>
  <si>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</si>
  <si>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</si>
  <si>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</si>
  <si>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</si>
  <si>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</si>
  <si>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</si>
  <si>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</si>
  <si>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</si>
  <si>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</si>
  <si>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</si>
  <si>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</si>
  <si>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</si>
  <si>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</si>
  <si>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</si>
  <si>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</si>
  <si>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</si>
  <si>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</si>
  <si>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</si>
  <si>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</si>
  <si>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</si>
  <si>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</si>
  <si>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</si>
  <si>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</si>
  <si>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</si>
  <si>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</si>
  <si>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</si>
  <si>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</si>
  <si>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</si>
  <si>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</si>
  <si>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</si>
  <si>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</si>
  <si>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</si>
  <si>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</si>
  <si>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</si>
  <si>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</si>
  <si>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</si>
  <si>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</si>
  <si>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</si>
  <si>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</si>
  <si>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</si>
  <si>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</si>
  <si>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</si>
  <si>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</si>
  <si>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</si>
  <si>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</si>
  <si>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</si>
  <si>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</si>
  <si>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</si>
  <si>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</si>
  <si>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</si>
  <si>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</si>
  <si>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</si>
  <si>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</si>
  <si>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</si>
  <si>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</si>
  <si>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</si>
  <si>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</si>
  <si>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</si>
  <si>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</si>
  <si>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</si>
  <si>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</si>
  <si>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</si>
  <si>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</si>
  <si>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</si>
  <si>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</si>
  <si>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</si>
  <si>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</si>
  <si>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</si>
  <si>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</si>
  <si>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</si>
  <si>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</si>
  <si>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</si>
  <si>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</si>
  <si>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</si>
  <si>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</si>
  <si>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</si>
  <si>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</si>
  <si>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</si>
  <si>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</si>
  <si>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</si>
  <si>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</si>
  <si>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</si>
  <si>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</si>
  <si>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</si>
  <si>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</si>
  <si>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</si>
  <si>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</si>
  <si>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</si>
  <si>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</si>
  <si>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</si>
  <si>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</si>
  <si>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</si>
  <si>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</si>
  <si>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</si>
  <si>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</si>
  <si>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</si>
  <si>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</si>
  <si>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</si>
  <si>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</si>
  <si>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</si>
  <si>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</si>
  <si>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</si>
  <si>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</si>
  <si>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</si>
  <si>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</si>
  <si>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</si>
  <si>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</si>
  <si>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</si>
  <si>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</si>
  <si>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</si>
  <si>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</si>
  <si>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</si>
  <si>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</si>
  <si>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</si>
  <si>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</si>
  <si>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</si>
  <si>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</si>
  <si>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</si>
  <si>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</si>
  <si>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</si>
  <si>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</si>
  <si>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</si>
  <si>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</si>
  <si>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</si>
  <si>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</si>
  <si>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</si>
  <si>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</si>
  <si>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</si>
  <si>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</si>
  <si>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</si>
  <si>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</si>
  <si>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</si>
  <si>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</si>
  <si>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</si>
  <si>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</si>
  <si>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</si>
  <si>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</si>
  <si>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</si>
  <si>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</si>
  <si>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</si>
  <si>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</si>
  <si>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</si>
  <si>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</si>
  <si>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</si>
  <si>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</si>
  <si>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</si>
  <si>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</si>
  <si>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</si>
  <si>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</si>
  <si>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</si>
  <si>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</si>
  <si>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</si>
  <si>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</si>
  <si>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</si>
  <si>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</si>
  <si>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</si>
  <si>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</si>
  <si>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</si>
  <si>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</si>
  <si>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</si>
  <si>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</si>
  <si>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</si>
  <si>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</si>
  <si>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</si>
  <si>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</si>
  <si>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</si>
  <si>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</si>
  <si>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</si>
  <si>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</si>
  <si>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</si>
  <si>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</si>
  <si>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</si>
  <si>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</si>
  <si>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</si>
  <si>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</si>
  <si>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</si>
  <si>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</si>
  <si>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</si>
  <si>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</si>
  <si>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</si>
  <si>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</si>
  <si>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</si>
  <si>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</si>
  <si>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</si>
  <si>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</si>
  <si>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</si>
  <si>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</si>
  <si>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</si>
  <si>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</si>
  <si>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</si>
  <si>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</si>
  <si>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</si>
  <si>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</si>
  <si>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</si>
  <si>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</si>
  <si>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</si>
  <si>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</si>
  <si>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</si>
  <si>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</si>
  <si>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</si>
  <si>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</si>
  <si>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</si>
  <si>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</si>
  <si>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</si>
  <si>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</si>
  <si>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</si>
  <si>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</si>
  <si>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</si>
  <si>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</si>
  <si>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</si>
  <si>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</si>
  <si>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</si>
  <si>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</si>
  <si>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</si>
  <si>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</si>
  <si>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</si>
  <si>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</si>
  <si>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</si>
  <si>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</si>
  <si>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</si>
  <si>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</si>
  <si>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</si>
  <si>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</si>
  <si>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</si>
  <si>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</si>
  <si>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</si>
  <si>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</si>
  <si>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</si>
  <si>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</si>
  <si>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</si>
  <si>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</si>
  <si>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</si>
  <si>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</si>
  <si>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</si>
  <si>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</si>
  <si>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</si>
  <si>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</si>
  <si>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</si>
  <si>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</si>
  <si>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</si>
  <si>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</si>
  <si>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</si>
  <si>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</si>
  <si>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</si>
  <si>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</si>
  <si>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</si>
  <si>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</si>
  <si>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</si>
  <si>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</si>
  <si>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</si>
  <si>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</si>
  <si>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</si>
  <si>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</si>
  <si>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</si>
  <si>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</si>
  <si>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</si>
  <si>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</si>
  <si>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</si>
  <si>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</si>
  <si>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</si>
  <si>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</si>
  <si>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</si>
  <si>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</si>
  <si>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</si>
  <si>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</si>
  <si>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</si>
  <si>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</si>
  <si>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</si>
  <si>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</si>
  <si>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</si>
  <si>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</si>
  <si>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</si>
  <si>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</si>
  <si>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</si>
  <si>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</si>
  <si>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</si>
  <si>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</si>
  <si>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</si>
  <si>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</si>
  <si>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</si>
  <si>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</si>
  <si>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</si>
  <si>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</si>
  <si>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</si>
  <si>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</si>
  <si>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</si>
  <si>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</si>
  <si>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</si>
  <si>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</si>
  <si>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</si>
  <si>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</si>
  <si>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</si>
  <si>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</si>
  <si>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</si>
  <si>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</si>
  <si>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</si>
  <si>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</si>
  <si>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</si>
  <si>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</si>
  <si>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</si>
  <si>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</si>
  <si>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</si>
  <si>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</si>
  <si>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</si>
  <si>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</si>
  <si>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</si>
  <si>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</si>
  <si>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</si>
  <si>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</si>
  <si>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</si>
  <si>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</si>
  <si>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</si>
  <si>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</si>
  <si>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</si>
  <si>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</si>
  <si>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</si>
  <si>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</si>
  <si>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</si>
  <si>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</si>
  <si>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</si>
  <si>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</si>
  <si>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</si>
  <si>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</si>
  <si>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</si>
  <si>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</si>
  <si>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</si>
  <si>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</si>
  <si>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</si>
  <si>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</si>
  <si>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</si>
  <si>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</si>
  <si>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</si>
  <si>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</si>
  <si>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</si>
  <si>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</si>
  <si>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</si>
  <si>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</si>
  <si>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</si>
  <si>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</si>
  <si>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</si>
  <si>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</si>
  <si>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</si>
  <si>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</si>
  <si>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</si>
  <si>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</si>
  <si>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</si>
  <si>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</si>
  <si>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</si>
  <si>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</si>
  <si>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</si>
  <si>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</si>
  <si>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</si>
  <si>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</si>
  <si>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</si>
  <si>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</si>
  <si>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</si>
  <si>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</si>
  <si>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</si>
  <si>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</si>
  <si>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</si>
  <si>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</si>
  <si>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</si>
  <si>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</si>
  <si>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</si>
  <si>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</si>
  <si>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</si>
  <si>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</si>
  <si>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</si>
  <si>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</si>
  <si>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</si>
  <si>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</si>
  <si>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</si>
  <si>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</si>
  <si>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</si>
  <si>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</si>
  <si>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</si>
  <si>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</si>
  <si>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</si>
  <si>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</si>
  <si>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</si>
  <si>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</si>
  <si>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</si>
  <si>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</si>
  <si>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</si>
  <si>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</si>
  <si>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</si>
  <si>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</si>
  <si>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</si>
  <si>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</si>
  <si>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</si>
  <si>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</si>
  <si>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</si>
  <si>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</si>
  <si>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</si>
  <si>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</si>
  <si>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</si>
  <si>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</si>
  <si>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</si>
  <si>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</si>
  <si>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</si>
  <si>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</si>
  <si>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</si>
  <si>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</si>
  <si>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</si>
  <si>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</si>
  <si>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</si>
  <si>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</si>
  <si>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</si>
  <si>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</si>
  <si>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</si>
  <si>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</si>
  <si>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</si>
  <si>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</si>
  <si>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</si>
  <si>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</si>
  <si>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</si>
  <si>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</si>
  <si>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</si>
  <si>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</si>
  <si>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</si>
  <si>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</si>
  <si>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</si>
  <si>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</si>
  <si>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</si>
  <si>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</si>
  <si>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</si>
  <si>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</si>
  <si>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</si>
  <si>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</si>
  <si>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</si>
  <si>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</si>
  <si>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</si>
  <si>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</si>
  <si>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</si>
  <si>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</si>
  <si>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</si>
  <si>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</si>
  <si>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</si>
  <si>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</si>
  <si>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</si>
  <si>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</si>
  <si>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</si>
  <si>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</si>
  <si>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</si>
  <si>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</si>
  <si>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</si>
  <si>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</si>
  <si>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</si>
  <si>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</si>
  <si>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</si>
  <si>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</si>
  <si>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</si>
  <si>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</si>
  <si>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</si>
  <si>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</si>
  <si>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</si>
  <si>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</si>
  <si>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</si>
  <si>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</si>
  <si>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</si>
  <si>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</si>
  <si>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</si>
  <si>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</si>
  <si>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</si>
  <si>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</si>
  <si>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</si>
  <si>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</si>
  <si>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</si>
  <si>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</si>
  <si>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</si>
  <si>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</si>
  <si>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</si>
  <si>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</si>
  <si>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</si>
  <si>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</si>
  <si>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</si>
  <si>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</si>
  <si>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</si>
  <si>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</si>
  <si>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</si>
  <si>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</si>
  <si>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</si>
  <si>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</si>
  <si>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</si>
  <si>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</si>
  <si>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</si>
  <si>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</si>
  <si>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</si>
  <si>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</si>
  <si>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</si>
  <si>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</si>
  <si>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</si>
  <si>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</si>
  <si>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</si>
  <si>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</si>
  <si>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</si>
  <si>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</si>
  <si>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</si>
  <si>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</si>
  <si>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</si>
  <si>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</si>
  <si>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</si>
  <si>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</si>
  <si>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</si>
  <si>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</si>
  <si>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</si>
  <si>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</si>
  <si>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</si>
  <si>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</si>
  <si>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</si>
  <si>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</si>
  <si>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</si>
  <si>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</si>
  <si>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</si>
  <si>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</si>
  <si>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</si>
  <si>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</si>
  <si>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</si>
  <si>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</si>
  <si>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</si>
  <si>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</si>
  <si>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</si>
  <si>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</si>
  <si>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</si>
  <si>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</si>
  <si>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</si>
  <si>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</si>
  <si>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</si>
  <si>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</si>
  <si>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</si>
  <si>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</si>
  <si>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</si>
  <si>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</si>
  <si>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</si>
  <si>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</si>
  <si>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</si>
  <si>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</si>
  <si>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</si>
  <si>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</si>
  <si>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</si>
  <si>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</si>
  <si>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</si>
  <si>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</si>
  <si>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</si>
  <si>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</si>
  <si>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</si>
  <si>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</si>
  <si>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</si>
  <si>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</si>
  <si>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</si>
  <si>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</si>
  <si>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</si>
  <si>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</si>
  <si>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</si>
  <si>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</si>
  <si>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</si>
  <si>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</si>
  <si>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</si>
  <si>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</si>
  <si>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</si>
  <si>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</si>
  <si>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</si>
  <si>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</si>
  <si>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</si>
  <si>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</si>
  <si>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</si>
  <si>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</si>
  <si>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</si>
  <si>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</si>
  <si>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</si>
  <si>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</si>
  <si>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</si>
  <si>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</si>
  <si>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</si>
  <si>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</si>
  <si>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</si>
  <si>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</si>
  <si>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</si>
  <si>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</si>
  <si>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</si>
  <si>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</si>
  <si>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</si>
  <si>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</si>
  <si>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</si>
  <si>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</si>
  <si>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</si>
  <si>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</si>
  <si>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</si>
  <si>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</si>
  <si>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</si>
  <si>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</si>
  <si>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</si>
  <si>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</si>
  <si>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</si>
  <si>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</si>
  <si>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</si>
  <si>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</si>
  <si>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</si>
  <si>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</si>
  <si>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</si>
  <si>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</si>
  <si>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</si>
  <si>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</si>
  <si>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</si>
  <si>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</si>
  <si>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</si>
  <si>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</si>
  <si>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</si>
  <si>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</si>
  <si>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</si>
  <si>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</si>
  <si>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</si>
  <si>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</si>
  <si>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</si>
  <si>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</si>
  <si>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</si>
  <si>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</si>
  <si>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</si>
  <si>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</si>
  <si>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</si>
  <si>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</si>
  <si>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</si>
  <si>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</si>
  <si>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</si>
  <si>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</si>
  <si>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</si>
  <si>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</si>
  <si>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</si>
  <si>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</si>
  <si>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</si>
  <si>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</si>
  <si>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</si>
  <si>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</si>
  <si>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</si>
  <si>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</si>
  <si>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</si>
  <si>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</si>
  <si>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</si>
  <si>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</si>
  <si>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</si>
  <si>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</si>
  <si>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</si>
  <si>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</si>
  <si>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</si>
  <si>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</si>
  <si>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</si>
  <si>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</si>
  <si>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</si>
  <si>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</si>
  <si>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</si>
  <si>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</si>
  <si>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</si>
  <si>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</si>
  <si>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</si>
  <si>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</si>
  <si>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</si>
  <si>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</si>
  <si>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</si>
  <si>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</si>
  <si>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</si>
  <si>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</si>
  <si>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</si>
  <si>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</si>
  <si>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</si>
  <si>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</si>
  <si>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</si>
  <si>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</si>
  <si>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</si>
  <si>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</si>
  <si>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</si>
  <si>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</si>
  <si>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</si>
  <si>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</si>
  <si>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</si>
  <si>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</si>
  <si>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</si>
  <si>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</si>
  <si>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</si>
  <si>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</si>
  <si>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</si>
  <si>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</si>
  <si>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</si>
  <si>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</si>
  <si>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</si>
  <si>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</si>
  <si>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</si>
  <si>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</si>
  <si>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</si>
  <si>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</si>
  <si>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</si>
  <si>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</si>
  <si>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</si>
  <si>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</si>
  <si>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</si>
  <si>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</si>
  <si>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</si>
  <si>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</si>
  <si>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</si>
  <si>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</si>
  <si>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</si>
  <si>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</si>
  <si>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</si>
  <si>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</si>
  <si>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</si>
  <si>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</si>
  <si>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</si>
  <si>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</si>
  <si>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</si>
  <si>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</si>
  <si>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</si>
  <si>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</si>
  <si>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</si>
  <si>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</si>
  <si>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</si>
  <si>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</si>
  <si>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</si>
  <si>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</si>
  <si>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</si>
  <si>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</si>
  <si>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</si>
  <si>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</si>
  <si>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</si>
  <si>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</si>
  <si>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</si>
  <si>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</si>
  <si>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</si>
  <si>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</si>
  <si>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</si>
  <si>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</si>
  <si>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</si>
  <si>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</si>
  <si>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</si>
  <si>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</si>
  <si>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</si>
  <si>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</si>
  <si>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</si>
  <si>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</si>
  <si>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</si>
  <si>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</si>
  <si>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</si>
  <si>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</si>
  <si>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</si>
  <si>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</si>
  <si>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</si>
  <si>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</si>
  <si>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</si>
  <si>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</si>
  <si>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</si>
  <si>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</si>
  <si>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</si>
  <si>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</si>
  <si>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</si>
  <si>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</si>
  <si>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</si>
  <si>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</si>
  <si>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</si>
  <si>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</si>
  <si>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</si>
  <si>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</si>
  <si>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</si>
  <si>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</si>
  <si>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</si>
  <si>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</si>
  <si>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</si>
  <si>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</si>
  <si>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</si>
  <si>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</si>
  <si>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</si>
  <si>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</si>
  <si>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</si>
  <si>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</si>
  <si>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</si>
  <si>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</si>
  <si>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</si>
  <si>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</si>
  <si>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</si>
  <si>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</si>
  <si>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</si>
  <si>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</si>
  <si>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</si>
  <si>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</si>
  <si>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</si>
  <si>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</si>
  <si>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</si>
  <si>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</si>
  <si>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</si>
  <si>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</si>
  <si>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</si>
  <si>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</si>
  <si>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</si>
  <si>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</si>
  <si>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</si>
  <si>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</si>
  <si>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</si>
  <si>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</si>
  <si>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</si>
  <si>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</si>
  <si>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</si>
  <si>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</si>
  <si>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</si>
  <si>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</si>
  <si>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</si>
  <si>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</si>
  <si>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</si>
  <si>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</si>
  <si>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</si>
  <si>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</si>
  <si>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</si>
  <si>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</si>
  <si>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</si>
  <si>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</si>
  <si>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</si>
  <si>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</si>
  <si>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</si>
  <si>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</si>
  <si>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</si>
  <si>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</si>
  <si>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</si>
  <si>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</si>
  <si>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</si>
  <si>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</si>
  <si>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</si>
  <si>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</si>
  <si>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</si>
  <si>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</si>
  <si>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</si>
  <si>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</si>
  <si>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</si>
  <si>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</si>
  <si>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</si>
  <si>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</si>
  <si>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</si>
  <si>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</si>
  <si>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</si>
  <si>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</si>
  <si>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</si>
  <si>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</si>
  <si>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</si>
  <si>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</si>
  <si>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</si>
  <si>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</si>
  <si>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</si>
  <si>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</si>
  <si>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</si>
  <si>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</si>
  <si>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</si>
  <si>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</si>
  <si>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</si>
  <si>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</si>
  <si>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</si>
  <si>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</si>
  <si>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</si>
  <si>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</si>
  <si>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</si>
  <si>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</si>
  <si>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</si>
  <si>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</si>
  <si>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</si>
  <si>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</si>
  <si>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</si>
  <si>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</si>
  <si>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</si>
  <si>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</si>
  <si>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</si>
  <si>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</si>
  <si>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</si>
  <si>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</si>
  <si>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</si>
  <si>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</si>
  <si>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</si>
  <si>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</si>
  <si>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</si>
  <si>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</si>
  <si>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</si>
  <si>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</si>
  <si>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</si>
  <si>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</si>
  <si>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</si>
  <si>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</si>
  <si>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</si>
  <si>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</si>
  <si>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</si>
  <si>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</si>
  <si>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</si>
  <si>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</si>
  <si>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</si>
  <si>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</si>
  <si>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</si>
  <si>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</si>
  <si>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</si>
  <si>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</si>
  <si>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</si>
  <si>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</si>
  <si>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</si>
  <si>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</si>
  <si>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</si>
  <si>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</si>
  <si>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</si>
  <si>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</si>
  <si>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</si>
  <si>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</si>
  <si>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</si>
  <si>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</si>
  <si>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</si>
  <si>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</si>
  <si>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</si>
  <si>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</si>
  <si>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</si>
  <si>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</si>
  <si>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</si>
  <si>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</si>
  <si>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</si>
  <si>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</si>
  <si>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</si>
  <si>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</si>
  <si>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</si>
  <si>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</si>
  <si>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</si>
  <si>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</si>
  <si>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</si>
  <si>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</si>
  <si>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</si>
  <si>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</si>
  <si>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</si>
  <si>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</si>
  <si>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</si>
  <si>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</si>
  <si>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</si>
  <si>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</si>
  <si>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</si>
  <si>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</si>
  <si>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</si>
  <si>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</si>
  <si>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</si>
  <si>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</si>
  <si>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</si>
  <si>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</si>
  <si>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</si>
  <si>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</si>
  <si>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</si>
  <si>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</si>
  <si>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</si>
  <si>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</si>
  <si>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</si>
  <si>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</si>
  <si>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</si>
  <si>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</si>
  <si>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</si>
  <si>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</si>
  <si>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</si>
  <si>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</si>
  <si>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</si>
  <si>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</si>
  <si>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</si>
  <si>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</si>
  <si>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</si>
  <si>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</si>
  <si>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</si>
  <si>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</si>
  <si>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</si>
  <si>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</si>
  <si>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</si>
  <si>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</si>
  <si>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</si>
  <si>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</si>
  <si>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</si>
  <si>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</si>
  <si>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</si>
  <si>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</si>
  <si>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</si>
  <si>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</si>
  <si>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</si>
  <si>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</si>
  <si>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</si>
  <si>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</si>
  <si>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</si>
  <si>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</si>
  <si>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</si>
  <si>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</si>
  <si>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</si>
  <si>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</si>
  <si>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</si>
  <si>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</si>
  <si>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</si>
  <si>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</si>
  <si>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</si>
  <si>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</si>
  <si>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</si>
  <si>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</si>
  <si>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</si>
  <si>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</si>
  <si>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</si>
  <si>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</si>
  <si>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</si>
  <si>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</si>
  <si>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</si>
  <si>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</si>
  <si>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</si>
  <si>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</si>
  <si>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</si>
  <si>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</si>
  <si>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</si>
  <si>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</si>
  <si>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</si>
  <si>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</si>
  <si>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</si>
  <si>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</si>
  <si>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</si>
  <si>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</si>
  <si>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</si>
  <si>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</si>
  <si>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</si>
  <si>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</si>
  <si>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</si>
  <si>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</si>
  <si>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</si>
  <si>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</si>
  <si>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</si>
  <si>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</si>
  <si>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</si>
  <si>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</si>
  <si>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</si>
  <si>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</si>
  <si>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</si>
  <si>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</si>
  <si>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</si>
  <si>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</si>
  <si>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</si>
  <si>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</si>
  <si>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</si>
  <si>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</si>
  <si>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</si>
  <si>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</si>
  <si>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</si>
  <si>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</si>
  <si>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</si>
  <si>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</si>
  <si>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</si>
  <si>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</si>
  <si>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</si>
  <si>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</si>
  <si>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</si>
  <si>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</si>
  <si>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</si>
  <si>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</si>
  <si>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</si>
  <si>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</si>
  <si>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</si>
  <si>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</si>
  <si>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</si>
  <si>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</si>
  <si>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</si>
  <si>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</si>
  <si>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</si>
  <si>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</si>
  <si>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</si>
  <si>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</si>
  <si>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</si>
  <si>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</si>
  <si>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</si>
  <si>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</si>
  <si>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</si>
  <si>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</si>
  <si>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</si>
  <si>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</si>
  <si>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</si>
  <si>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</si>
  <si>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</si>
  <si>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</si>
  <si>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</si>
  <si>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</si>
  <si>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</si>
  <si>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</si>
  <si>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</si>
  <si>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</si>
  <si>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</si>
  <si>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</si>
  <si>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</si>
  <si>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</si>
  <si>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</si>
  <si>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</si>
  <si>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</si>
  <si>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</si>
  <si>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</si>
  <si>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</si>
  <si>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</si>
  <si>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</si>
  <si>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</si>
  <si>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</si>
  <si>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</si>
  <si>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</si>
  <si>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</si>
  <si>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</si>
  <si>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</si>
  <si>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</si>
  <si>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</si>
  <si>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</si>
  <si>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</si>
  <si>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</si>
  <si>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</si>
  <si>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</si>
  <si>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</si>
  <si>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</si>
  <si>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</si>
  <si>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</si>
  <si>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</si>
  <si>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</si>
  <si>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</si>
  <si>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</si>
  <si>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</si>
  <si>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</si>
  <si>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</si>
  <si>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</si>
  <si>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</si>
  <si>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</si>
  <si>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</si>
  <si>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</si>
  <si>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</si>
  <si>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</si>
  <si>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</si>
  <si>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</si>
  <si>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</si>
  <si>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</si>
  <si>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</si>
  <si>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</si>
  <si>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</si>
  <si>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</si>
  <si>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</si>
  <si>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</si>
  <si>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</si>
  <si>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</si>
  <si>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</si>
  <si>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</si>
  <si>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</si>
  <si>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</si>
  <si>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</si>
  <si>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</si>
  <si>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</si>
  <si>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</si>
  <si>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</si>
  <si>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</si>
  <si>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</si>
  <si>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</si>
  <si>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</si>
  <si>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</si>
  <si>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</si>
  <si>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</si>
  <si>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</si>
  <si>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</si>
  <si>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</si>
  <si>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</si>
  <si>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</si>
  <si>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</si>
  <si>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</si>
  <si>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</si>
  <si>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</si>
  <si>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</si>
  <si>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</si>
  <si>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</si>
  <si>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</si>
  <si>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</si>
  <si>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</si>
  <si>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</si>
  <si>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</si>
  <si>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</si>
  <si>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</si>
  <si>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</si>
  <si>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</si>
  <si>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</si>
  <si>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</si>
  <si>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</si>
  <si>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</si>
  <si>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</si>
  <si>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</si>
  <si>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</si>
  <si>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</si>
  <si>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</si>
  <si>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</si>
  <si>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</si>
  <si>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</si>
  <si>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</si>
  <si>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</si>
  <si>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</si>
  <si>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</si>
  <si>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</si>
  <si>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</si>
  <si>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</si>
  <si>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</si>
  <si>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</si>
  <si>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</si>
  <si>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</si>
  <si>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</si>
  <si>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</si>
  <si>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</si>
  <si>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</si>
  <si>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</si>
  <si>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</si>
  <si>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</si>
  <si>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</si>
  <si>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</si>
  <si>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</si>
  <si>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</si>
  <si>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</si>
  <si>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</si>
  <si>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</si>
  <si>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</si>
  <si>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</si>
  <si>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</si>
  <si>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</si>
  <si>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</si>
  <si>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</si>
  <si>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</si>
  <si>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</si>
  <si>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</si>
  <si>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</si>
  <si>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</si>
  <si>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</si>
  <si>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</si>
  <si>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</si>
  <si>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</si>
  <si>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</si>
  <si>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</si>
  <si>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</si>
  <si>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</si>
  <si>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</si>
  <si>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</si>
  <si>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</si>
  <si>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</si>
  <si>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</si>
  <si>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</si>
  <si>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</si>
  <si>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</si>
  <si>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</si>
  <si>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</si>
  <si>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</si>
  <si>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</si>
  <si>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</si>
  <si>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</si>
  <si>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</si>
  <si>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</si>
  <si>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</si>
  <si>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</si>
  <si>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</si>
  <si>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</si>
  <si>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</si>
  <si>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</si>
  <si>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</si>
  <si>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</si>
  <si>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</si>
  <si>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</si>
  <si>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</si>
  <si>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</si>
  <si>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</si>
  <si>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</si>
  <si>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</si>
  <si>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</si>
  <si>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</si>
  <si>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</si>
  <si>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</si>
  <si>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</si>
  <si>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</si>
  <si>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</si>
  <si>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</si>
  <si>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</si>
  <si>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</si>
  <si>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</si>
  <si>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</si>
  <si>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</si>
  <si>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</si>
  <si>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</si>
  <si>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</si>
  <si>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</si>
  <si>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</si>
  <si>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</si>
  <si>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</si>
  <si>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</si>
  <si>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</si>
  <si>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</si>
  <si>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</si>
  <si>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</si>
  <si>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</si>
  <si>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</si>
  <si>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</si>
  <si>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</si>
  <si>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</si>
  <si>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</si>
  <si>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</si>
  <si>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</si>
  <si>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</si>
  <si>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</si>
  <si>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</si>
  <si>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</si>
  <si>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</si>
  <si>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</si>
  <si>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</si>
  <si>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</si>
  <si>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</si>
  <si>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</si>
  <si>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</si>
  <si>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</si>
  <si>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</si>
  <si>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</si>
  <si>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</si>
  <si>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</si>
  <si>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</si>
  <si>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</si>
  <si>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</si>
  <si>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</si>
  <si>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</si>
  <si>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</si>
  <si>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</si>
  <si>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</si>
  <si>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</si>
  <si>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</si>
  <si>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</si>
  <si>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</si>
  <si>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</si>
  <si>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</si>
  <si>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</si>
  <si>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</si>
  <si>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</si>
  <si>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</si>
  <si>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</si>
  <si>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</si>
  <si>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</si>
  <si>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</si>
  <si>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</si>
  <si>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</si>
  <si>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</si>
  <si>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</si>
  <si>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</si>
  <si>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</si>
  <si>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</si>
  <si>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</si>
  <si>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</si>
  <si>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</si>
  <si>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</si>
  <si>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</si>
  <si>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</si>
  <si>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</si>
  <si>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</si>
  <si>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</si>
  <si>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</si>
  <si>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</si>
  <si>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</si>
  <si>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</si>
  <si>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</si>
  <si>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</si>
  <si>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</si>
  <si>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</si>
  <si>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</si>
  <si>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</si>
  <si>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</si>
  <si>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</si>
  <si>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</si>
  <si>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</si>
  <si>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</si>
  <si>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</si>
  <si>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</si>
  <si>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</si>
  <si>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</si>
  <si>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</si>
  <si>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</si>
  <si>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</si>
  <si>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</si>
  <si>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</si>
  <si>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</si>
  <si>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</si>
  <si>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</si>
  <si>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</si>
  <si>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</si>
  <si>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</si>
  <si>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</si>
  <si>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</si>
  <si>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</si>
  <si>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</si>
  <si>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</si>
  <si>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</si>
  <si>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</si>
  <si>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</si>
  <si>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</si>
  <si>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</si>
  <si>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</si>
  <si>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</si>
  <si>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</si>
  <si>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</si>
  <si>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</si>
  <si>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</si>
  <si>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</si>
  <si>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</si>
  <si>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</si>
  <si>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</si>
  <si>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</si>
  <si>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</si>
  <si>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</si>
  <si>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</si>
  <si>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</si>
  <si>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</si>
  <si>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</si>
  <si>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</si>
  <si>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</si>
  <si>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</si>
  <si>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</si>
  <si>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</si>
  <si>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</si>
  <si>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</si>
  <si>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</si>
  <si>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</si>
  <si>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</si>
  <si>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</si>
  <si>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</si>
  <si>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</si>
  <si>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</si>
  <si>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</si>
  <si>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</si>
  <si>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</si>
  <si>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</si>
  <si>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</si>
  <si>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</si>
  <si>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</si>
  <si>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</si>
  <si>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</si>
  <si>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</si>
  <si>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</si>
  <si>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</si>
  <si>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</si>
  <si>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</si>
  <si>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</si>
  <si>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</si>
  <si>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</si>
  <si>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</si>
  <si>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</si>
  <si>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</si>
  <si>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</si>
  <si>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</si>
  <si>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</si>
  <si>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</si>
  <si>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</si>
  <si>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</si>
  <si>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</si>
  <si>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</si>
  <si>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</si>
  <si>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</si>
  <si>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</si>
  <si>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</si>
  <si>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</si>
  <si>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</si>
  <si>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</si>
  <si>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</si>
  <si>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</si>
  <si>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</si>
  <si>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</si>
  <si>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</si>
  <si>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</si>
  <si>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</si>
  <si>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</si>
  <si>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</si>
  <si>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</si>
  <si>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</si>
  <si>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</si>
  <si>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</si>
  <si>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</si>
  <si>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</si>
  <si>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</si>
  <si>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</si>
  <si>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</si>
  <si>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</si>
  <si>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</si>
  <si>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</si>
  <si>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</si>
  <si>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</si>
  <si>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</si>
  <si>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</si>
  <si>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</si>
  <si>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</si>
  <si>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</si>
  <si>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</si>
  <si>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</si>
  <si>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</si>
  <si>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</si>
  <si>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</si>
  <si>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</si>
  <si>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</si>
  <si>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</si>
  <si>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</si>
  <si>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</si>
  <si>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</si>
  <si>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</si>
  <si>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</si>
  <si>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</si>
  <si>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</si>
  <si>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</si>
  <si>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</si>
  <si>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</si>
  <si>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</si>
  <si>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</si>
  <si>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</si>
  <si>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</si>
  <si>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</si>
  <si>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</si>
  <si>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</si>
  <si>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</si>
  <si>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</si>
  <si>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</si>
  <si>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</si>
  <si>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</si>
  <si>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</si>
  <si>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</si>
  <si>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</si>
  <si>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</si>
  <si>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</si>
  <si>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</si>
  <si>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</si>
  <si>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</si>
  <si>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</si>
  <si>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</si>
  <si>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</si>
  <si>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</si>
  <si>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</si>
  <si>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</si>
  <si>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</si>
  <si>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</si>
  <si>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</si>
  <si>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</si>
  <si>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</si>
  <si>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</si>
  <si>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</si>
  <si>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</si>
  <si>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</si>
  <si>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</si>
  <si>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</si>
  <si>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</si>
  <si>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</si>
  <si>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</si>
  <si>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</si>
  <si>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</si>
  <si>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</si>
  <si>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</si>
  <si>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</si>
  <si>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</si>
  <si>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</si>
  <si>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</si>
  <si>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</si>
  <si>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</si>
  <si>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</si>
  <si>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</si>
  <si>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</si>
  <si>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</si>
  <si>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</si>
  <si>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</si>
  <si>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</si>
  <si>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</si>
  <si>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</si>
  <si>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</si>
  <si>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</si>
  <si>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</si>
  <si>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</si>
  <si>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</si>
  <si>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</si>
  <si>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</si>
  <si>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</si>
  <si>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</si>
  <si>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</si>
  <si>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</si>
  <si>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</si>
  <si>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</si>
  <si>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</si>
  <si>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</si>
  <si>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</si>
  <si>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</si>
  <si>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</si>
  <si>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</si>
  <si>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</si>
  <si>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</si>
  <si>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</si>
  <si>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</si>
  <si>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</si>
  <si>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</si>
  <si>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</si>
  <si>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</si>
  <si>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</si>
  <si>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</si>
  <si>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</si>
  <si>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</si>
  <si>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</si>
  <si>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</si>
  <si>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</si>
  <si>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</si>
  <si>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</si>
  <si>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</si>
  <si>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</si>
  <si>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</si>
  <si>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</si>
  <si>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</si>
  <si>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</si>
  <si>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</si>
  <si>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</si>
  <si>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</si>
  <si>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</si>
  <si>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</si>
  <si>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</si>
  <si>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</si>
  <si>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</si>
  <si>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</si>
  <si>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</si>
  <si>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</si>
  <si>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</si>
  <si>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</si>
  <si>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</si>
  <si>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</si>
  <si>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</si>
  <si>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</si>
  <si>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</si>
  <si>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</si>
  <si>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</si>
  <si>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</si>
  <si>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</si>
  <si>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</si>
  <si>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</si>
  <si>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</si>
  <si>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</si>
  <si>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</si>
  <si>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</si>
  <si>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</si>
  <si>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</si>
  <si>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</si>
  <si>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</si>
  <si>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</si>
  <si>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</si>
  <si>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</si>
  <si>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</si>
  <si>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</si>
  <si>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</si>
  <si>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</si>
  <si>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</si>
  <si>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</si>
  <si>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</si>
  <si>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</si>
  <si>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</si>
  <si>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</si>
  <si>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</si>
  <si>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</si>
  <si>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</si>
  <si>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</si>
  <si>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</si>
  <si>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</si>
  <si>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</si>
  <si>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</si>
  <si>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</si>
  <si>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</si>
  <si>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</si>
  <si>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</si>
  <si>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</si>
  <si>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</si>
  <si>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</si>
  <si>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</si>
  <si>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</si>
  <si>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</si>
  <si>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</si>
  <si>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</si>
  <si>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</si>
  <si>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</si>
  <si>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</si>
  <si>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</si>
  <si>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</si>
  <si>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</si>
  <si>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</si>
  <si>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</si>
  <si>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</si>
  <si>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</si>
  <si>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</si>
  <si>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</si>
  <si>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</si>
  <si>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</si>
  <si>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</si>
  <si>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</si>
  <si>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</si>
  <si>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</si>
  <si>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</si>
  <si>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</si>
  <si>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</si>
  <si>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</si>
  <si>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</si>
  <si>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</si>
  <si>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</si>
  <si>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</si>
  <si>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</si>
  <si>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</si>
  <si>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</si>
  <si>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</si>
  <si>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</si>
  <si>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</si>
  <si>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</si>
  <si>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</si>
  <si>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</si>
  <si>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</si>
  <si>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</si>
  <si>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</si>
  <si>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</si>
  <si>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</si>
  <si>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</si>
  <si>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</si>
  <si>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</si>
  <si>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</si>
  <si>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</si>
  <si>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</si>
  <si>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</si>
  <si>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</si>
  <si>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</si>
  <si>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</si>
  <si>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</si>
  <si>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</si>
  <si>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</si>
  <si>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</si>
  <si>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</si>
  <si>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</si>
  <si>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</si>
  <si>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</si>
  <si>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</si>
  <si>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</si>
  <si>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</si>
  <si>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</si>
  <si>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</si>
  <si>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</si>
  <si>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</si>
  <si>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</si>
  <si>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</si>
  <si>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</si>
  <si>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</si>
  <si>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</si>
  <si>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</si>
  <si>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</si>
  <si>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</si>
  <si>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</si>
  <si>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</si>
  <si>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</si>
  <si>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</si>
  <si>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</si>
  <si>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</si>
  <si>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</si>
  <si>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</si>
  <si>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</si>
  <si>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</si>
  <si>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</si>
  <si>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</si>
  <si>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</si>
  <si>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</si>
  <si>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</si>
  <si>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</si>
  <si>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</si>
  <si>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</si>
  <si>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</si>
  <si>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</si>
  <si>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</si>
  <si>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</si>
  <si>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</si>
  <si>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</si>
  <si>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</si>
  <si>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</si>
  <si>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</si>
  <si>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</si>
  <si>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</si>
  <si>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</si>
  <si>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</si>
  <si>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</si>
  <si>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</si>
  <si>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</si>
  <si>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</si>
  <si>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</si>
  <si>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</si>
  <si>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</si>
  <si>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</si>
  <si>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</si>
  <si>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</si>
  <si>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</si>
  <si>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</si>
  <si>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</si>
  <si>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</si>
  <si>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</si>
  <si>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</si>
  <si>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</si>
  <si>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</si>
  <si>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</si>
  <si>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</si>
  <si>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</si>
  <si>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</si>
  <si>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</si>
  <si>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</si>
  <si>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</si>
  <si>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</si>
  <si>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</si>
  <si>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</si>
  <si>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</si>
  <si>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</si>
  <si>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</si>
  <si>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</si>
  <si>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</si>
  <si>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</si>
  <si>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</si>
  <si>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</si>
  <si>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</si>
  <si>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</si>
  <si>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</si>
  <si>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</si>
  <si>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</si>
  <si>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</si>
  <si>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</si>
  <si>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</si>
  <si>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</si>
  <si>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</si>
  <si>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</si>
  <si>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</si>
  <si>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</si>
  <si>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</si>
  <si>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</si>
  <si>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</si>
  <si>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</si>
  <si>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</si>
  <si>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</si>
  <si>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</si>
  <si>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</si>
  <si>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</si>
  <si>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</si>
  <si>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</si>
  <si>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</si>
  <si>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</si>
  <si>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</si>
  <si>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</si>
  <si>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</si>
  <si>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</si>
  <si>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</si>
  <si>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</si>
  <si>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</si>
  <si>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</si>
  <si>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</si>
  <si>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</si>
  <si>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</si>
  <si>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</si>
  <si>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</si>
  <si>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</si>
  <si>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</si>
  <si>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</si>
  <si>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</si>
  <si>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</si>
  <si>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</si>
  <si>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</si>
  <si>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</si>
  <si>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</si>
  <si>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</si>
  <si>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</si>
  <si>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</si>
  <si>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</si>
  <si>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</si>
  <si>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</si>
  <si>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</si>
  <si>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</si>
  <si>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</si>
  <si>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</si>
  <si>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</si>
  <si>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</si>
  <si>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</si>
  <si>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</si>
  <si>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</si>
  <si>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</si>
  <si>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</si>
  <si>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</si>
  <si>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</si>
  <si>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</si>
  <si>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</si>
  <si>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</si>
  <si>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</si>
  <si>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</si>
  <si>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</si>
  <si>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</si>
  <si>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</si>
  <si>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</si>
  <si>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</si>
  <si>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</si>
  <si>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</si>
  <si>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</si>
  <si>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</si>
  <si>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</si>
  <si>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</si>
  <si>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</si>
  <si>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</si>
  <si>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</si>
  <si>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</si>
  <si>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</si>
  <si>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</si>
  <si>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</si>
  <si>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</si>
  <si>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</si>
  <si>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</si>
  <si>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</si>
  <si>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</si>
  <si>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</si>
  <si>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</si>
  <si>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</si>
  <si>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</si>
  <si>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</si>
  <si>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</si>
  <si>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</si>
  <si>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</si>
  <si>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</si>
  <si>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</si>
  <si>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</si>
  <si>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</si>
  <si>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</si>
  <si>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</si>
  <si>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</si>
  <si>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</si>
  <si>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</si>
  <si>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</si>
  <si>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</si>
  <si>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</si>
  <si>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</si>
  <si>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</si>
  <si>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</si>
  <si>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</si>
  <si>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</si>
  <si>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</si>
  <si>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</si>
  <si>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</si>
  <si>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</si>
  <si>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</si>
  <si>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</si>
  <si>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</si>
  <si>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</si>
  <si>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</si>
  <si>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</si>
  <si>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</si>
  <si>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</si>
  <si>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</si>
  <si>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</si>
  <si>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</si>
  <si>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</si>
  <si>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</si>
  <si>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</si>
  <si>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</si>
  <si>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</si>
  <si>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</si>
  <si>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</si>
  <si>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</si>
  <si>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</si>
  <si>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</si>
  <si>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</si>
  <si>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</si>
  <si>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</si>
  <si>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</si>
  <si>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</si>
  <si>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</si>
  <si>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</si>
  <si>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</si>
  <si>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</si>
  <si>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</si>
  <si>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</si>
  <si>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</si>
  <si>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</si>
  <si>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</si>
  <si>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</si>
  <si>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</si>
  <si>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</si>
  <si>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</si>
  <si>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</si>
  <si>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</si>
  <si>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</si>
  <si>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</si>
  <si>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</si>
  <si>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</si>
  <si>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</si>
  <si>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</si>
  <si>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</si>
  <si>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</si>
  <si>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</si>
  <si>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</si>
  <si>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</si>
  <si>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</si>
  <si>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</si>
  <si>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</si>
  <si>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</si>
  <si>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</si>
  <si>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</si>
  <si>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</si>
  <si>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</si>
  <si>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</si>
  <si>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</si>
  <si>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</si>
  <si>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</si>
  <si>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</si>
  <si>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</si>
  <si>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</si>
  <si>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</si>
  <si>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</si>
  <si>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</si>
  <si>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</si>
  <si>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</si>
  <si>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</si>
  <si>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</si>
  <si>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</si>
  <si>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</si>
  <si>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</si>
  <si>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</si>
  <si>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</si>
  <si>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</si>
  <si>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</si>
  <si>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</si>
  <si>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</si>
  <si>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</si>
  <si>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</si>
  <si>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</si>
  <si>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</si>
  <si>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</si>
  <si>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</si>
  <si>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</si>
  <si>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</si>
  <si>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</si>
  <si>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</si>
  <si>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</si>
  <si>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</si>
  <si>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</si>
  <si>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</si>
  <si>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</si>
  <si>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</si>
  <si>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</si>
  <si>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</si>
  <si>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</si>
  <si>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</si>
  <si>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</si>
  <si>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</si>
  <si>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</si>
  <si>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</si>
  <si>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</si>
  <si>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</si>
  <si>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</si>
  <si>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</si>
  <si>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</si>
  <si>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</si>
  <si>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</si>
  <si>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</si>
  <si>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</si>
  <si>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</si>
  <si>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</si>
  <si>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</si>
  <si>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</si>
  <si>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</si>
  <si>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</si>
  <si>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</si>
  <si>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</si>
  <si>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</si>
  <si>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</si>
  <si>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</si>
  <si>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</si>
  <si>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</si>
  <si>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</si>
  <si>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</si>
  <si>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</si>
  <si>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</si>
  <si>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</si>
  <si>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</si>
  <si>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</si>
  <si>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</si>
  <si>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</si>
  <si>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</si>
  <si>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</si>
  <si>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</si>
  <si>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</si>
  <si>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</si>
  <si>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</si>
  <si>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</si>
  <si>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</si>
  <si>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</si>
  <si>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</si>
  <si>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</si>
  <si>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</si>
  <si>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</si>
  <si>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</si>
  <si>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</si>
  <si>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</si>
  <si>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</si>
  <si>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</si>
  <si>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</si>
  <si>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</si>
  <si>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</si>
  <si>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</si>
  <si>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</si>
  <si>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</si>
  <si>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</si>
  <si>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</si>
  <si>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</si>
  <si>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</si>
  <si>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</si>
  <si>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</si>
  <si>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</si>
  <si>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</si>
  <si>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</si>
  <si>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</si>
  <si>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</si>
  <si>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</si>
  <si>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</si>
  <si>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</si>
  <si>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</si>
  <si>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</si>
  <si>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</si>
  <si>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</si>
  <si>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</si>
  <si>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</si>
  <si>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</si>
  <si>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</si>
  <si>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</si>
  <si>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</si>
  <si>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</si>
  <si>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</si>
  <si>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</si>
  <si>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</si>
  <si>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</si>
  <si>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</si>
  <si>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</si>
  <si>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</si>
  <si>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</si>
  <si>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</si>
  <si>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</si>
  <si>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</si>
  <si>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</si>
  <si>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</si>
  <si>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</si>
  <si>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</si>
  <si>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</si>
  <si>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</si>
  <si>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</si>
  <si>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</si>
  <si>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</si>
  <si>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</si>
  <si>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</si>
  <si>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</si>
  <si>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</si>
  <si>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</si>
  <si>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</si>
  <si>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</si>
  <si>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</si>
  <si>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</si>
  <si>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</si>
  <si>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</si>
  <si>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</si>
  <si>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</si>
  <si>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</si>
  <si>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</si>
  <si>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</si>
  <si>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</si>
  <si>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</si>
  <si>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</si>
  <si>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</si>
  <si>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</si>
  <si>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</si>
  <si>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</si>
  <si>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</si>
  <si>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</si>
  <si>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</si>
  <si>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</si>
  <si>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</si>
  <si>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</si>
  <si>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</si>
  <si>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</si>
  <si>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</si>
  <si>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</si>
  <si>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</si>
  <si>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</si>
  <si>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</si>
  <si>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</si>
  <si>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</si>
  <si>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</si>
  <si>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</si>
  <si>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</si>
  <si>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</si>
  <si>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</si>
  <si>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</si>
  <si>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</si>
  <si>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</si>
  <si>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</si>
  <si>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</si>
  <si>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</si>
  <si>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</si>
  <si>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</si>
  <si>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</si>
  <si>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</si>
  <si>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</si>
  <si>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</si>
  <si>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</si>
  <si>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</si>
  <si>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</si>
  <si>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</si>
  <si>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</si>
  <si>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</si>
  <si>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</si>
  <si>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</si>
  <si>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</si>
  <si>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</si>
  <si>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</si>
  <si>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</si>
  <si>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</si>
  <si>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</si>
  <si>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</si>
  <si>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</si>
  <si>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</si>
  <si>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</si>
  <si>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</si>
  <si>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</si>
  <si>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</si>
  <si>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</si>
  <si>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</si>
  <si>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</si>
  <si>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</si>
  <si>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</si>
  <si>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</si>
  <si>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</si>
  <si>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</si>
  <si>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</si>
  <si>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</si>
  <si>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</si>
  <si>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</si>
  <si>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</si>
  <si>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</si>
  <si>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</si>
  <si>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</si>
  <si>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</si>
  <si>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</si>
  <si>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</si>
  <si>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</si>
  <si>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</si>
  <si>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</si>
  <si>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</si>
  <si>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</si>
  <si>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</si>
  <si>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</si>
  <si>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</si>
  <si>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</si>
  <si>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</si>
  <si>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</si>
  <si>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</si>
  <si>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</si>
  <si>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</si>
  <si>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</si>
  <si>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</si>
  <si>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</si>
  <si>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</si>
  <si>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</si>
  <si>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</si>
  <si>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</si>
  <si>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</si>
  <si>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</si>
  <si>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</si>
  <si>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</si>
  <si>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</si>
  <si>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</si>
  <si>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</si>
  <si>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</si>
  <si>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</si>
  <si>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</si>
  <si>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</si>
  <si>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</si>
  <si>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</si>
  <si>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</si>
  <si>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</si>
  <si>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</si>
  <si>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</si>
  <si>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</si>
  <si>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</si>
  <si>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</si>
  <si>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</si>
  <si>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</si>
  <si>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</si>
  <si>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</si>
  <si>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</si>
  <si>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</si>
  <si>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</si>
  <si>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</si>
  <si>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</si>
  <si>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</si>
  <si>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</si>
  <si>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</si>
  <si>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</si>
  <si>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</si>
  <si>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</si>
  <si>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</si>
  <si>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</si>
  <si>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</si>
  <si>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</si>
  <si>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</si>
  <si>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</si>
  <si>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</si>
  <si>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</si>
  <si>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</si>
  <si>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</si>
  <si>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</si>
  <si>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</si>
  <si>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</si>
  <si>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</si>
  <si>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</si>
  <si>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</si>
  <si>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</si>
  <si>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</si>
  <si>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</si>
  <si>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</si>
  <si>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</si>
  <si>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</si>
  <si>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</si>
  <si>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</si>
  <si>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</si>
  <si>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</si>
  <si>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</si>
  <si>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</si>
  <si>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</si>
  <si>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</si>
  <si>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</si>
  <si>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</si>
  <si>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</si>
  <si>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</si>
  <si>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</si>
  <si>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</si>
  <si>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</si>
  <si>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</si>
  <si>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</si>
  <si>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</si>
  <si>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</si>
  <si>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</si>
  <si>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</si>
  <si>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</si>
  <si>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</si>
  <si>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</si>
  <si>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</si>
  <si>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</si>
  <si>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</si>
  <si>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</si>
  <si>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</si>
  <si>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</si>
  <si>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</si>
  <si>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</si>
  <si>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</si>
  <si>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</si>
  <si>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</si>
  <si>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</si>
  <si>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</si>
  <si>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</si>
  <si>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</si>
  <si>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</si>
  <si>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</si>
  <si>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</si>
  <si>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</si>
  <si>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</si>
  <si>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</si>
  <si>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</si>
  <si>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</si>
  <si>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</si>
  <si>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</si>
  <si>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</si>
  <si>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</si>
  <si>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</si>
  <si>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</si>
  <si>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</si>
  <si>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</si>
  <si>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</si>
  <si>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</si>
  <si>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</si>
  <si>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</si>
  <si>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</si>
  <si>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</si>
  <si>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</si>
  <si>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</si>
  <si>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</si>
  <si>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</si>
  <si>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</si>
  <si>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</si>
  <si>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</si>
  <si>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</si>
  <si>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</si>
  <si>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</si>
  <si>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</si>
  <si>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</si>
  <si>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</si>
  <si>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</si>
  <si>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</si>
  <si>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</si>
  <si>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</si>
  <si>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</si>
  <si>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</si>
  <si>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</si>
  <si>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</si>
  <si>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</si>
  <si>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</si>
  <si>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</si>
  <si>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</si>
  <si>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</si>
  <si>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</si>
  <si>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</si>
  <si>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</si>
  <si>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</si>
  <si>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</si>
  <si>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</si>
  <si>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</si>
  <si>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</si>
  <si>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</si>
  <si>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</si>
  <si>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</si>
  <si>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</si>
  <si>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</si>
  <si>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</si>
  <si>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</si>
  <si>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</si>
  <si>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</si>
  <si>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</si>
  <si>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</si>
  <si>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</si>
  <si>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</si>
  <si>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</si>
  <si>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</si>
  <si>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</si>
  <si>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</si>
  <si>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</si>
  <si>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</si>
  <si>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</si>
  <si>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</si>
  <si>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</si>
  <si>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</si>
  <si>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</si>
  <si>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</si>
  <si>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</si>
  <si>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</si>
  <si>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</si>
  <si>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</si>
  <si>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</si>
  <si>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</si>
  <si>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</si>
  <si>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</si>
  <si>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</si>
  <si>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</si>
  <si>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</si>
  <si>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</si>
  <si>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</si>
  <si>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</si>
  <si>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</si>
  <si>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</si>
  <si>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</si>
  <si>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</si>
  <si>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</si>
  <si>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</si>
  <si>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</si>
  <si>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</si>
  <si>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</si>
  <si>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</si>
  <si>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</si>
  <si>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</si>
  <si>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</si>
  <si>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</si>
  <si>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</si>
  <si>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</si>
  <si>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</si>
  <si>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</si>
  <si>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</si>
  <si>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</si>
  <si>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</si>
  <si>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</si>
  <si>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</si>
  <si>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</si>
  <si>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</si>
  <si>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</si>
  <si>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</si>
  <si>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</si>
  <si>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</si>
  <si>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</si>
  <si>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</si>
  <si>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</si>
  <si>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</si>
  <si>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</si>
  <si>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</si>
  <si>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</si>
  <si>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</si>
  <si>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</si>
  <si>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</si>
  <si>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</si>
  <si>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</si>
  <si>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</si>
  <si>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</si>
  <si>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</si>
  <si>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</si>
  <si>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</si>
  <si>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</si>
  <si>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</si>
  <si>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</si>
  <si>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</si>
  <si>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</si>
  <si>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</si>
  <si>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</si>
  <si>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</si>
  <si>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</si>
  <si>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</si>
  <si>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</si>
  <si>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</si>
  <si>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</si>
  <si>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</si>
  <si>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</si>
  <si>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</si>
  <si>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</si>
  <si>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</si>
  <si>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</si>
  <si>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</si>
  <si>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</si>
  <si>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</si>
  <si>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</si>
  <si>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</si>
  <si>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</si>
  <si>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</si>
  <si>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</si>
  <si>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</si>
  <si>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</si>
  <si>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</si>
  <si>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</si>
  <si>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</si>
  <si>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</si>
  <si>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</si>
  <si>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</si>
  <si>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</si>
  <si>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</si>
  <si>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</si>
  <si>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</si>
  <si>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</si>
  <si>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</si>
  <si>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</si>
  <si>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</si>
  <si>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</si>
  <si>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</si>
  <si>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</si>
  <si>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</si>
  <si>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</si>
  <si>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</si>
  <si>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</si>
  <si>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</si>
  <si>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</si>
  <si>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</si>
  <si>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</si>
  <si>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</si>
  <si>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</si>
  <si>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</si>
  <si>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</si>
  <si>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</si>
  <si>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</si>
  <si>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</si>
  <si>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</si>
  <si>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</si>
  <si>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</si>
  <si>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</si>
  <si>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</si>
  <si>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</si>
  <si>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</si>
  <si>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</si>
  <si>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</si>
  <si>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</si>
  <si>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</si>
  <si>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</si>
  <si>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</si>
  <si>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</si>
  <si>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</si>
  <si>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</si>
  <si>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</si>
  <si>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</si>
  <si>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</si>
  <si>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</si>
  <si>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</si>
  <si>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</si>
  <si>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</si>
  <si>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</si>
  <si>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</si>
  <si>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</si>
  <si>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</si>
  <si>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</si>
  <si>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</si>
  <si>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</si>
  <si>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</si>
  <si>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</si>
  <si>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</si>
  <si>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</si>
  <si>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</si>
  <si>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</si>
  <si>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</si>
  <si>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</si>
  <si>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</si>
  <si>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</si>
  <si>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</si>
  <si>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</si>
  <si>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</si>
  <si>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</si>
  <si>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</si>
  <si>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</si>
  <si>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</si>
  <si>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</si>
  <si>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</si>
  <si>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</si>
  <si>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</si>
  <si>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</si>
  <si>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</si>
  <si>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</si>
  <si>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</si>
  <si>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</si>
  <si>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</si>
  <si>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</si>
  <si>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</si>
  <si>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</si>
  <si>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</si>
  <si>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</si>
  <si>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</si>
  <si>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</si>
  <si>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</si>
  <si>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</si>
  <si>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</si>
  <si>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</si>
  <si>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</si>
  <si>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</si>
  <si>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</si>
  <si>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</si>
  <si>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</si>
  <si>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</si>
  <si>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</si>
  <si>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</si>
  <si>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</si>
  <si>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</si>
  <si>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</si>
  <si>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</si>
  <si>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</si>
  <si>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</si>
  <si>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</si>
  <si>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</si>
  <si>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</si>
  <si>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</si>
  <si>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</si>
  <si>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</si>
  <si>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</si>
  <si>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</si>
  <si>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</si>
  <si>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</si>
  <si>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</si>
  <si>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</si>
  <si>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</si>
  <si>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</si>
  <si>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</si>
  <si>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</si>
  <si>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</si>
  <si>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</si>
  <si>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</si>
  <si>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</si>
  <si>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</si>
  <si>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</si>
  <si>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</si>
  <si>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</si>
  <si>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</si>
  <si>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</si>
  <si>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</si>
  <si>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</si>
  <si>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</si>
  <si>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</si>
  <si>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</si>
  <si>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</si>
  <si>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</si>
  <si>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</si>
  <si>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</si>
  <si>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</si>
  <si>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</si>
  <si>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</si>
  <si>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</si>
  <si>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</si>
  <si>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</si>
  <si>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</si>
  <si>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</si>
  <si>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</si>
  <si>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</si>
  <si>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</si>
  <si>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</si>
  <si>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</si>
  <si>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</si>
  <si>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</si>
  <si>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</si>
  <si>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</si>
  <si>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</si>
  <si>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</si>
  <si>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</si>
  <si>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</si>
  <si>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</si>
  <si>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</si>
  <si>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</si>
  <si>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</si>
  <si>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</si>
  <si>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</si>
  <si>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</si>
  <si>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</si>
  <si>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</si>
  <si>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</si>
  <si>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</si>
  <si>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</si>
  <si>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</si>
  <si>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</si>
  <si>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</si>
  <si>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</si>
  <si>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</si>
  <si>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</si>
  <si>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</si>
  <si>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</si>
  <si>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</si>
  <si>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</si>
  <si>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</si>
  <si>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</si>
  <si>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</si>
  <si>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</si>
  <si>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</si>
  <si>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</si>
  <si>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</si>
  <si>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</si>
  <si>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</si>
  <si>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</si>
  <si>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</si>
  <si>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</si>
  <si>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</si>
  <si>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</si>
  <si>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</si>
  <si>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</si>
  <si>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</si>
  <si>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</si>
  <si>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</si>
  <si>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</si>
  <si>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</si>
  <si>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</si>
  <si>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</si>
  <si>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</si>
  <si>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</si>
  <si>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</si>
  <si>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</si>
  <si>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</si>
  <si>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</si>
  <si>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</si>
  <si>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</si>
  <si>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</si>
  <si>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</si>
  <si>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</si>
  <si>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</si>
  <si>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</si>
  <si>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</si>
  <si>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</si>
  <si>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</si>
  <si>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</si>
  <si>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</si>
  <si>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</si>
  <si>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</si>
  <si>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</si>
  <si>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</si>
  <si>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</si>
  <si>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</si>
  <si>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</si>
  <si>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</si>
  <si>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</si>
  <si>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</si>
  <si>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</si>
  <si>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</si>
  <si>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</si>
  <si>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</si>
  <si>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</si>
  <si>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</si>
  <si>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</si>
  <si>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</si>
  <si>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</si>
  <si>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</si>
  <si>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</si>
  <si>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</si>
  <si>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</si>
  <si>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</si>
  <si>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</si>
  <si>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</si>
  <si>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</si>
  <si>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</si>
  <si>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</si>
  <si>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</si>
  <si>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</si>
  <si>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</si>
  <si>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</si>
  <si>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</si>
  <si>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</si>
  <si>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</si>
  <si>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</si>
  <si>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</si>
  <si>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</si>
  <si>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</si>
  <si>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</si>
  <si>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</si>
  <si>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</si>
  <si>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</si>
  <si>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</si>
  <si>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</si>
  <si>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</si>
  <si>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</si>
  <si>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</si>
  <si>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</si>
  <si>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</si>
  <si>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</si>
  <si>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</si>
  <si>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</si>
  <si>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</si>
  <si>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</si>
  <si>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</si>
  <si>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</si>
  <si>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</si>
  <si>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</si>
  <si>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</si>
  <si>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</si>
  <si>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</si>
  <si>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</si>
  <si>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</si>
  <si>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</si>
  <si>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</si>
  <si>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</si>
  <si>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</si>
  <si>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</si>
  <si>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</si>
  <si>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</si>
  <si>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</si>
  <si>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</si>
  <si>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</si>
  <si>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</si>
  <si>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</si>
  <si>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</si>
  <si>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</si>
  <si>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</si>
  <si>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</si>
  <si>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</si>
  <si>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</si>
  <si>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</si>
  <si>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</si>
  <si>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</si>
  <si>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</si>
  <si>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</si>
  <si>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</si>
  <si>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</si>
  <si>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</si>
  <si>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</si>
  <si>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</si>
  <si>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</si>
  <si>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</si>
  <si>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</si>
  <si>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</si>
  <si>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</si>
  <si>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</si>
  <si>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</si>
  <si>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</si>
  <si>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</si>
  <si>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</si>
  <si>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</si>
  <si>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</si>
  <si>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</si>
  <si>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</si>
  <si>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</si>
  <si>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</si>
  <si>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</si>
  <si>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</si>
  <si>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</si>
  <si>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</si>
  <si>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</si>
  <si>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</si>
  <si>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</si>
  <si>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</si>
  <si>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</si>
  <si>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</si>
  <si>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</si>
  <si>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</si>
  <si>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</si>
  <si>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</si>
  <si>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</si>
  <si>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</si>
  <si>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</si>
  <si>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</si>
  <si>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</si>
  <si>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</si>
  <si>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</si>
  <si>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</si>
  <si>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</si>
  <si>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</si>
  <si>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</si>
  <si>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</si>
  <si>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</si>
  <si>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</si>
  <si>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</si>
  <si>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</si>
  <si>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</si>
  <si>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</si>
  <si>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</si>
  <si>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</si>
  <si>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</si>
  <si>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</si>
  <si>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</si>
  <si>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</si>
  <si>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</si>
  <si>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</si>
  <si>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</si>
  <si>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</si>
  <si>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</si>
  <si>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</si>
  <si>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</si>
  <si>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</si>
  <si>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</si>
  <si>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</si>
  <si>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</si>
  <si>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</si>
  <si>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</si>
  <si>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</si>
  <si>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</si>
  <si>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</si>
  <si>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</si>
  <si>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</si>
  <si>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</si>
  <si>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</si>
  <si>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</si>
  <si>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</si>
  <si>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</si>
  <si>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</si>
  <si>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</si>
  <si>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</si>
  <si>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</si>
  <si>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</si>
  <si>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</si>
  <si>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</si>
  <si>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</si>
  <si>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</si>
  <si>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</si>
  <si>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</si>
  <si>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</si>
  <si>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</si>
  <si>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</si>
  <si>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</si>
  <si>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</si>
  <si>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</si>
  <si>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</si>
  <si>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</si>
  <si>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</si>
  <si>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</si>
  <si>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</si>
  <si>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</si>
  <si>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</si>
  <si>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</si>
  <si>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</si>
  <si>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</si>
  <si>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</si>
  <si>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</si>
  <si>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</si>
  <si>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</si>
  <si>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</si>
  <si>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</si>
  <si>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</si>
  <si>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</si>
  <si>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</si>
  <si>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</si>
  <si>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</si>
  <si>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</si>
  <si>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</si>
  <si>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</si>
  <si>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</si>
  <si>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</si>
  <si>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</si>
  <si>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</si>
  <si>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</si>
  <si>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</si>
  <si>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</si>
  <si>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</si>
  <si>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</si>
  <si>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</si>
  <si>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</si>
  <si>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</si>
  <si>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</si>
  <si>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</si>
  <si>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</si>
  <si>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</si>
  <si>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</si>
  <si>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</si>
  <si>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</si>
  <si>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</si>
  <si>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</si>
  <si>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</si>
  <si>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</si>
  <si>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</si>
  <si>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</si>
  <si>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</si>
  <si>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</si>
  <si>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</si>
  <si>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</si>
  <si>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</si>
  <si>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</si>
  <si>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</si>
  <si>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</si>
  <si>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</si>
  <si>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</si>
  <si>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</si>
  <si>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</si>
  <si>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</si>
  <si>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</si>
  <si>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</si>
  <si>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</si>
  <si>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</si>
  <si>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</si>
  <si>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</si>
  <si>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</si>
  <si>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</si>
  <si>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</si>
  <si>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</si>
  <si>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</si>
  <si>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</si>
  <si>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</si>
  <si>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</si>
  <si>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</si>
  <si>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</si>
  <si>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</si>
  <si>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</si>
  <si>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</si>
  <si>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</si>
  <si>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</si>
  <si>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</si>
  <si>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</si>
  <si>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</si>
  <si>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</si>
  <si>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</si>
  <si>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</si>
  <si>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</si>
  <si>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</si>
  <si>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</si>
  <si>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</si>
  <si>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</si>
  <si>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</si>
  <si>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</si>
  <si>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</si>
  <si>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</si>
  <si>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</si>
  <si>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</si>
  <si>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</si>
  <si>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</si>
  <si>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</si>
  <si>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</si>
  <si>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</si>
  <si>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</si>
  <si>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</si>
  <si>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</si>
  <si>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</si>
  <si>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</si>
  <si>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</si>
  <si>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</si>
  <si>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</si>
  <si>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</si>
  <si>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</si>
  <si>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</si>
  <si>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</si>
  <si>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</si>
  <si>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</si>
  <si>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</si>
  <si>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</si>
  <si>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</si>
  <si>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</si>
  <si>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</si>
  <si>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</si>
  <si>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</si>
  <si>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</si>
  <si>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</si>
  <si>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</si>
  <si>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</si>
  <si>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</si>
  <si>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</si>
  <si>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</si>
  <si>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</si>
  <si>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</si>
  <si>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</si>
  <si>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</si>
  <si>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</si>
  <si>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</si>
  <si>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</si>
  <si>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</si>
  <si>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</si>
  <si>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</si>
  <si>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</si>
  <si>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</si>
  <si>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</si>
  <si>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</si>
  <si>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</si>
  <si>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</si>
  <si>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</si>
  <si>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</si>
  <si>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</si>
  <si>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</si>
  <si>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</si>
  <si>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</si>
  <si>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</si>
  <si>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</si>
  <si>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</si>
  <si>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</si>
  <si>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</si>
  <si>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</si>
  <si>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</si>
  <si>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</si>
  <si>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</si>
  <si>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</si>
  <si>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</si>
  <si>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</si>
  <si>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</si>
  <si>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</si>
  <si>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</si>
  <si>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</si>
  <si>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</si>
  <si>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</si>
  <si>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</si>
  <si>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</si>
  <si>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</si>
  <si>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</si>
  <si>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</si>
  <si>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</si>
  <si>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</si>
  <si>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</si>
  <si>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</si>
  <si>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</si>
  <si>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</si>
  <si>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</si>
  <si>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</si>
  <si>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</si>
  <si>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</si>
  <si>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</si>
  <si>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</si>
  <si>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</si>
  <si>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</si>
  <si>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</si>
  <si>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</si>
  <si>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</si>
  <si>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</si>
  <si>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</si>
  <si>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</si>
  <si>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</si>
  <si>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</si>
  <si>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</si>
  <si>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</si>
  <si>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</si>
  <si>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</si>
  <si>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</si>
  <si>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</si>
  <si>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</si>
  <si>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</si>
  <si>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</si>
  <si>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</si>
  <si>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</si>
  <si>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</si>
  <si>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</si>
  <si>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</si>
  <si>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</si>
  <si>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</si>
  <si>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</si>
  <si>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</si>
  <si>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</si>
  <si>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</si>
  <si>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</si>
  <si>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</si>
  <si>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</si>
  <si>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</si>
  <si>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</si>
  <si>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</si>
  <si>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</si>
  <si>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</si>
  <si>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</si>
  <si>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</si>
  <si>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</si>
  <si>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</si>
  <si>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</si>
  <si>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</si>
  <si>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</si>
  <si>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</si>
  <si>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</si>
  <si>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</si>
  <si>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</si>
  <si>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</si>
  <si>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</si>
  <si>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</si>
  <si>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</si>
  <si>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</si>
  <si>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</si>
  <si>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</si>
  <si>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</si>
  <si>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</si>
  <si>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</si>
  <si>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</si>
  <si>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</si>
  <si>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</si>
  <si>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</si>
  <si>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</si>
  <si>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</si>
  <si>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</si>
  <si>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</si>
  <si>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</si>
  <si>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</si>
  <si>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</si>
  <si>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</si>
  <si>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</si>
  <si>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</si>
  <si>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</si>
  <si>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</si>
  <si>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</si>
  <si>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</si>
  <si>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</si>
  <si>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</si>
  <si>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</si>
  <si>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</si>
  <si>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</si>
  <si>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</si>
  <si>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</si>
  <si>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</si>
  <si>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</si>
  <si>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</si>
  <si>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</si>
  <si>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</si>
  <si>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</si>
  <si>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</si>
  <si>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</si>
  <si>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</si>
  <si>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</si>
  <si>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</si>
  <si>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</si>
  <si>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</si>
  <si>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</si>
  <si>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</si>
  <si>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</si>
  <si>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</si>
  <si>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</si>
  <si>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</si>
  <si>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</si>
  <si>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</si>
  <si>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</si>
  <si>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</si>
  <si>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</si>
  <si>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</si>
  <si>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</si>
  <si>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</si>
  <si>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</si>
  <si>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</si>
  <si>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</si>
  <si>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</si>
  <si>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</si>
  <si>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</si>
  <si>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</si>
  <si>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</si>
  <si>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</si>
  <si>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</si>
  <si>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</si>
  <si>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</si>
  <si>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</si>
  <si>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</si>
  <si>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</si>
  <si>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</si>
  <si>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</si>
  <si>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</si>
  <si>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</si>
  <si>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</si>
  <si>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</si>
  <si>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</si>
  <si>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</si>
  <si>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</si>
  <si>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</si>
  <si>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</si>
  <si>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</si>
  <si>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</si>
  <si>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</si>
  <si>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</si>
  <si>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</si>
  <si>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</si>
  <si>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</si>
  <si>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</si>
  <si>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</si>
  <si>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</si>
  <si>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</si>
  <si>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</si>
  <si>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</si>
  <si>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</si>
  <si>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</si>
  <si>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</si>
  <si>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</si>
  <si>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</si>
  <si>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</si>
  <si>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</si>
  <si>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</si>
  <si>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</si>
  <si>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</si>
  <si>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</si>
  <si>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</si>
  <si>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</si>
  <si>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</si>
  <si>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</si>
  <si>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</si>
  <si>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</si>
  <si>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</si>
  <si>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</si>
  <si>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</si>
  <si>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</si>
  <si>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</si>
  <si>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</si>
  <si>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</si>
  <si>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</si>
  <si>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</si>
  <si>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</si>
  <si>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</si>
  <si>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</si>
  <si>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</si>
  <si>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</si>
  <si>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</si>
  <si>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</si>
  <si>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</si>
  <si>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</si>
  <si>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</si>
  <si>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</si>
  <si>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</si>
  <si>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</si>
  <si>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</si>
  <si>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</si>
  <si>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</si>
  <si>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</si>
  <si>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</si>
  <si>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</si>
  <si>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</si>
  <si>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</si>
  <si>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</si>
  <si>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</si>
  <si>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</si>
  <si>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</si>
  <si>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</si>
  <si>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</si>
  <si>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</si>
  <si>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</si>
  <si>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</si>
  <si>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</si>
  <si>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</si>
  <si>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</si>
  <si>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</si>
  <si>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</si>
  <si>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</si>
  <si>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</si>
  <si>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</si>
  <si>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</si>
  <si>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</si>
  <si>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</si>
  <si>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</si>
  <si>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</si>
  <si>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</si>
  <si>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</si>
  <si>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</si>
  <si>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</si>
  <si>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</si>
  <si>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</si>
  <si>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</si>
  <si>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</si>
  <si>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</si>
  <si>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</si>
  <si>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</si>
  <si>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</si>
  <si>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</si>
  <si>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</si>
  <si>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</si>
  <si>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</si>
  <si>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</si>
  <si>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</si>
  <si>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</si>
  <si>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</si>
  <si>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</si>
  <si>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</si>
  <si>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</si>
  <si>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</si>
  <si>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</si>
  <si>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</si>
  <si>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</si>
  <si>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</si>
  <si>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</si>
  <si>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</si>
  <si>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</si>
  <si>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</si>
  <si>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</si>
  <si>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</si>
  <si>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</si>
  <si>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</si>
  <si>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</si>
  <si>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</si>
  <si>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</si>
  <si>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</si>
  <si>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</si>
  <si>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</si>
  <si>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</si>
  <si>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</si>
  <si>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</si>
  <si>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</si>
  <si>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</si>
  <si>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</si>
  <si>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</si>
  <si>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</si>
  <si>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</si>
  <si>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</si>
  <si>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</si>
  <si>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</si>
  <si>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</si>
  <si>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</si>
  <si>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</si>
  <si>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</si>
  <si>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</si>
  <si>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</si>
  <si>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</si>
  <si>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</si>
  <si>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</si>
  <si>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</si>
  <si>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</si>
  <si>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</si>
  <si>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</si>
  <si>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</si>
  <si>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</si>
  <si>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</si>
  <si>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</si>
  <si>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</si>
  <si>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</si>
  <si>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</si>
  <si>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</si>
  <si>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</si>
  <si>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</si>
  <si>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</si>
  <si>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</si>
  <si>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</si>
  <si>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</si>
  <si>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</si>
  <si>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</si>
  <si>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</si>
  <si>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</si>
  <si>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</si>
  <si>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</si>
  <si>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</si>
  <si>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</si>
  <si>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</si>
  <si>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</si>
  <si>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</si>
  <si>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</si>
  <si>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</si>
  <si>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</si>
  <si>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</si>
  <si>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</si>
  <si>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</si>
  <si>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</si>
  <si>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</si>
  <si>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</si>
  <si>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</si>
  <si>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</si>
  <si>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</si>
  <si>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</si>
  <si>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</si>
  <si>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</si>
  <si>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</si>
  <si>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</si>
  <si>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</si>
  <si>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</si>
  <si>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</si>
  <si>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</si>
  <si>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</si>
  <si>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</si>
  <si>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</si>
  <si>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</si>
  <si>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</si>
  <si>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</si>
  <si>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</si>
  <si>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</si>
  <si>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</si>
  <si>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</si>
  <si>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</si>
  <si>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</si>
  <si>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</si>
  <si>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</si>
  <si>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</si>
  <si>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</si>
  <si>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</si>
  <si>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</si>
  <si>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</si>
  <si>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</si>
  <si>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</si>
  <si>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</si>
  <si>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</si>
  <si>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</si>
  <si>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</si>
  <si>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</si>
  <si>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</si>
  <si>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</si>
  <si>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</si>
  <si>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</si>
  <si>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</si>
  <si>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</si>
  <si>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</si>
  <si>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</si>
  <si>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</si>
  <si>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</si>
  <si>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</si>
  <si>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</si>
  <si>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</si>
  <si>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</si>
  <si>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</si>
  <si>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</si>
  <si>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</si>
  <si>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</si>
  <si>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</si>
  <si>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</si>
  <si>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</si>
  <si>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</si>
  <si>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</si>
  <si>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</si>
  <si>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</si>
  <si>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</si>
  <si>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</si>
  <si>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</si>
  <si>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</si>
  <si>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</si>
  <si>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</si>
  <si>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</si>
  <si>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</si>
  <si>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</si>
  <si>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</si>
  <si>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</si>
  <si>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</si>
  <si>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</si>
  <si>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</si>
  <si>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</si>
  <si>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</si>
  <si>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</si>
  <si>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</si>
  <si>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</si>
  <si>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</si>
  <si>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</si>
  <si>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</si>
  <si>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</si>
  <si>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</si>
  <si>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</si>
  <si>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</si>
  <si>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</si>
  <si>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</si>
  <si>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</si>
  <si>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</si>
  <si>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</si>
  <si>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</si>
  <si>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</si>
  <si>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</si>
  <si>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</si>
  <si>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</si>
  <si>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</si>
  <si>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</si>
  <si>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</si>
  <si>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</si>
  <si>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</si>
  <si>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</si>
  <si>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</si>
  <si>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</si>
  <si>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</si>
  <si>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</si>
  <si>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</si>
  <si>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</si>
  <si>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</si>
  <si>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</si>
  <si>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</si>
  <si>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</si>
  <si>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</si>
  <si>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</si>
  <si>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</si>
  <si>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</si>
  <si>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</si>
  <si>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</si>
  <si>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</si>
  <si>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</si>
  <si>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</si>
  <si>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</si>
  <si>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</si>
  <si>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</si>
  <si>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</si>
  <si>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</si>
  <si>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</si>
  <si>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</si>
  <si>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</si>
  <si>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</si>
  <si>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</si>
  <si>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</si>
  <si>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</si>
  <si>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</si>
  <si>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</si>
  <si>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</si>
  <si>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</si>
  <si>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</si>
  <si>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</si>
  <si>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</si>
  <si>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</si>
  <si>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</si>
  <si>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</si>
  <si>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</si>
  <si>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</si>
  <si>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</si>
  <si>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</si>
  <si>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</si>
  <si>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</si>
  <si>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</si>
  <si>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</si>
  <si>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</si>
  <si>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</si>
  <si>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</si>
  <si>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</si>
  <si>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</si>
  <si>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</si>
  <si>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</si>
  <si>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</si>
  <si>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</si>
  <si>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</si>
  <si>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</si>
  <si>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</si>
  <si>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</si>
  <si>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</si>
  <si>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</si>
  <si>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</si>
  <si>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</si>
  <si>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</si>
  <si>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</si>
  <si>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</si>
  <si>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</si>
  <si>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</si>
  <si>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</si>
  <si>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</si>
  <si>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</si>
  <si>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</si>
  <si>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</si>
  <si>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</si>
  <si>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</si>
  <si>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</si>
  <si>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</si>
  <si>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</si>
  <si>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</si>
  <si>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</si>
  <si>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</si>
  <si>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</si>
  <si>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</si>
  <si>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</si>
  <si>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</si>
  <si>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</si>
  <si>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</si>
  <si>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</si>
  <si>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</si>
  <si>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</si>
  <si>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</si>
  <si>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</si>
  <si>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</si>
  <si>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</si>
  <si>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</si>
  <si>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</si>
  <si>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</si>
  <si>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</si>
  <si>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</si>
  <si>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</si>
  <si>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</si>
  <si>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</si>
  <si>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</si>
  <si>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</si>
  <si>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</si>
  <si>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</si>
  <si>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</si>
  <si>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</si>
  <si>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</si>
  <si>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</si>
  <si>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</si>
  <si>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</si>
  <si>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</si>
  <si>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</si>
  <si>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</si>
  <si>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</si>
  <si>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</si>
  <si>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</si>
  <si>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</si>
  <si>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</si>
  <si>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</si>
  <si>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</si>
  <si>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</si>
  <si>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</si>
  <si>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</si>
  <si>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</si>
  <si>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</si>
  <si>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</si>
  <si>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</si>
  <si>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</si>
  <si>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</si>
  <si>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</si>
  <si>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</si>
  <si>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</si>
  <si>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</si>
  <si>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</si>
  <si>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</si>
  <si>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</si>
  <si>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</si>
  <si>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</si>
  <si>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</si>
  <si>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</si>
  <si>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</si>
  <si>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</si>
  <si>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</si>
  <si>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</si>
  <si>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</si>
  <si>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</si>
  <si>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</si>
  <si>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</si>
  <si>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</si>
  <si>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</si>
  <si>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</si>
  <si>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</si>
  <si>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</si>
  <si>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</si>
  <si>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</si>
  <si>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</si>
  <si>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</si>
  <si>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</si>
  <si>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</si>
  <si>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</si>
  <si>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</si>
  <si>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</si>
  <si>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</si>
  <si>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</si>
  <si>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</si>
  <si>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</si>
  <si>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</si>
  <si>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</si>
  <si>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</si>
  <si>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</si>
  <si>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</si>
  <si>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</si>
  <si>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</si>
  <si>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</si>
  <si>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</si>
  <si>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</si>
  <si>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</si>
  <si>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</si>
  <si>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</si>
  <si>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</si>
  <si>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</si>
  <si>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</si>
  <si>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</si>
  <si>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</si>
  <si>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</si>
  <si>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</si>
  <si>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</si>
  <si>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</si>
  <si>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</si>
  <si>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</si>
  <si>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</si>
  <si>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</si>
  <si>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</si>
  <si>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</si>
  <si>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</si>
  <si>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</si>
  <si>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</si>
  <si>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</si>
  <si>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</si>
  <si>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</si>
  <si>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</si>
  <si>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</si>
  <si>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</si>
  <si>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</si>
  <si>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</si>
  <si>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</si>
  <si>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</si>
  <si>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</si>
  <si>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</si>
  <si>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</si>
  <si>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</si>
  <si>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</si>
  <si>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</si>
  <si>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</si>
  <si>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</si>
  <si>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</si>
  <si>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</si>
  <si>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</si>
  <si>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</si>
  <si>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</si>
  <si>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</si>
  <si>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</si>
  <si>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</si>
  <si>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</si>
  <si>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</si>
  <si>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</si>
  <si>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</si>
  <si>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</si>
  <si>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</si>
  <si>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</si>
  <si>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</si>
  <si>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</si>
  <si>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</si>
  <si>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</si>
  <si>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</si>
  <si>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</si>
  <si>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</si>
  <si>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</si>
  <si>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</si>
  <si>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</si>
  <si>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</si>
  <si>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</si>
  <si>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</si>
  <si>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</si>
  <si>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</si>
  <si>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</si>
  <si>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</si>
  <si>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</si>
  <si>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</si>
  <si>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</si>
  <si>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</si>
  <si>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</si>
  <si>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</si>
  <si>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</si>
  <si>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</si>
  <si>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</si>
  <si>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</si>
  <si>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</si>
  <si>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</si>
  <si>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</si>
  <si>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</si>
  <si>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</si>
  <si>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</si>
  <si>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</si>
  <si>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</si>
  <si>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</si>
  <si>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</si>
  <si>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</si>
  <si>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</si>
  <si>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</si>
  <si>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</si>
  <si>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</si>
  <si>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</si>
  <si>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</si>
  <si>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</si>
  <si>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</si>
  <si>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</si>
  <si>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</si>
  <si>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</si>
  <si>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</si>
  <si>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</si>
  <si>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</si>
  <si>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</si>
  <si>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</si>
  <si>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</si>
  <si>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</si>
  <si>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</si>
  <si>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</si>
  <si>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</si>
  <si>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</si>
  <si>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</si>
  <si>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</si>
  <si>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</si>
  <si>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</si>
  <si>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</si>
  <si>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</si>
  <si>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</si>
  <si>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</si>
  <si>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</si>
  <si>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</si>
  <si>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</si>
  <si>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</si>
  <si>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</si>
  <si>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</si>
  <si>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</si>
  <si>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</si>
  <si>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</si>
  <si>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</si>
  <si>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</si>
  <si>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</si>
  <si>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</si>
  <si>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</si>
  <si>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</si>
  <si>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</si>
  <si>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</si>
  <si>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</si>
  <si>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</si>
  <si>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</si>
  <si>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</si>
  <si>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</si>
  <si>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</si>
  <si>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</si>
  <si>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</si>
  <si>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</si>
  <si>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</si>
  <si>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</si>
  <si>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</si>
  <si>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</si>
  <si>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</si>
  <si>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</si>
  <si>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</si>
  <si>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</si>
  <si>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</si>
  <si>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</si>
  <si>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</si>
  <si>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</si>
  <si>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</si>
  <si>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</si>
  <si>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</si>
  <si>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</si>
  <si>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</si>
  <si>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</si>
  <si>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</si>
  <si>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</si>
  <si>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</si>
  <si>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</si>
  <si>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</si>
  <si>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</si>
  <si>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</si>
  <si>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</si>
  <si>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</si>
  <si>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</si>
  <si>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</si>
  <si>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</si>
  <si>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</si>
  <si>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</si>
  <si>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</si>
  <si>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</si>
  <si>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</si>
  <si>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</si>
  <si>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</si>
  <si>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</si>
  <si>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</si>
  <si>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</si>
  <si>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</si>
  <si>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</si>
  <si>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</si>
  <si>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</si>
  <si>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</si>
  <si>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</si>
  <si>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</si>
  <si>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</si>
  <si>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</si>
  <si>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</si>
  <si>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</si>
  <si>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</si>
  <si>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</si>
  <si>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</si>
  <si>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</si>
  <si>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</si>
  <si>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</si>
  <si>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</si>
  <si>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</si>
  <si>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</si>
  <si>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</si>
  <si>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</si>
  <si>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</si>
  <si>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</si>
  <si>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</si>
  <si>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</si>
  <si>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</si>
  <si>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</si>
  <si>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</si>
  <si>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</si>
  <si>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</si>
  <si>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</si>
  <si>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</si>
  <si>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</si>
  <si>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</si>
  <si>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</si>
  <si>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</si>
  <si>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</si>
  <si>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</si>
  <si>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</si>
  <si>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</si>
  <si>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</si>
  <si>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</si>
  <si>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</si>
  <si>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</si>
  <si>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</si>
  <si>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</si>
  <si>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</si>
  <si>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</si>
  <si>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</si>
  <si>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</si>
  <si>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</si>
  <si>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</si>
  <si>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</si>
  <si>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</si>
  <si>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</si>
  <si>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</si>
  <si>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</si>
  <si>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</si>
  <si>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</si>
  <si>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</si>
  <si>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</si>
  <si>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</si>
  <si>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</si>
  <si>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</si>
  <si>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</si>
  <si>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</si>
  <si>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</si>
  <si>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</si>
  <si>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</si>
  <si>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</si>
  <si>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</si>
  <si>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</si>
  <si>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</si>
  <si>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</si>
  <si>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</si>
  <si>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</si>
  <si>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</si>
  <si>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</si>
  <si>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</si>
  <si>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</si>
  <si>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</si>
  <si>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</si>
  <si>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</si>
  <si>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</si>
  <si>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</si>
  <si>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</si>
  <si>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</si>
  <si>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</si>
  <si>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</si>
  <si>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</si>
  <si>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</si>
  <si>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</si>
  <si>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</si>
  <si>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</si>
  <si>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</si>
  <si>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</si>
  <si>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</si>
  <si>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</si>
  <si>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</si>
  <si>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</si>
  <si>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</si>
  <si>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</si>
  <si>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</si>
  <si>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</si>
  <si>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</si>
  <si>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</si>
  <si>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</si>
  <si>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</si>
  <si>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</si>
  <si>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</si>
  <si>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</si>
  <si>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</si>
  <si>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</si>
  <si>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</si>
  <si>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</si>
  <si>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</si>
  <si>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</si>
  <si>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</si>
  <si>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</si>
  <si>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</si>
  <si>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</si>
  <si>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</si>
  <si>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</si>
  <si>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</si>
  <si>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</si>
  <si>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</si>
  <si>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</si>
  <si>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</si>
  <si>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</si>
  <si>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</si>
  <si>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</si>
  <si>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</si>
  <si>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</si>
  <si>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</si>
  <si>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</si>
  <si>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</si>
  <si>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</si>
  <si>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</si>
  <si>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</si>
  <si>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</si>
  <si>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</si>
  <si>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</si>
  <si>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</si>
  <si>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</si>
  <si>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</si>
  <si>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</si>
  <si>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</si>
  <si>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</si>
  <si>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</si>
  <si>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</si>
  <si>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</si>
  <si>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</si>
  <si>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</si>
  <si>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</si>
  <si>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</si>
  <si>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</si>
  <si>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</si>
  <si>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</si>
  <si>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</si>
  <si>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</si>
  <si>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</si>
  <si>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</si>
  <si>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</si>
  <si>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</si>
  <si>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</si>
  <si>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</si>
  <si>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</si>
  <si>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</si>
  <si>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</si>
  <si>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</si>
  <si>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</si>
  <si>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</si>
  <si>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</si>
  <si>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</si>
  <si>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</si>
  <si>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</si>
  <si>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</si>
  <si>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</si>
  <si>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</si>
  <si>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</si>
  <si>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</si>
  <si>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</si>
  <si>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</si>
  <si>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</si>
  <si>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</si>
  <si>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</si>
  <si>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</si>
  <si>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</si>
  <si>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</si>
  <si>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</si>
  <si>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</si>
  <si>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</si>
  <si>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</si>
  <si>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</si>
  <si>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</si>
  <si>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</si>
  <si>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</si>
  <si>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</si>
  <si>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</si>
  <si>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</si>
  <si>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</si>
  <si>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</si>
  <si>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</si>
  <si>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</si>
  <si>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</si>
  <si>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</si>
  <si>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</si>
  <si>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</si>
  <si>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</si>
  <si>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</si>
  <si>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</si>
  <si>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</si>
  <si>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</si>
  <si>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</si>
  <si>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</si>
  <si>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</si>
  <si>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</si>
  <si>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</si>
  <si>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</si>
  <si>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</si>
  <si>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</si>
  <si>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</si>
  <si>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</si>
  <si>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</si>
  <si>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</si>
  <si>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</si>
  <si>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</si>
  <si>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</si>
  <si>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</si>
  <si>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</si>
  <si>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</si>
  <si>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</si>
  <si>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</si>
  <si>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</si>
  <si>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</si>
  <si>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</si>
  <si>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</si>
  <si>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</si>
  <si>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</si>
  <si>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</si>
  <si>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</si>
  <si>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</si>
  <si>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</si>
  <si>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</si>
  <si>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</si>
  <si>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</si>
  <si>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</si>
  <si>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</si>
  <si>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</si>
  <si>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</si>
  <si>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</si>
  <si>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</si>
  <si>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</si>
  <si>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</si>
  <si>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</si>
  <si>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</si>
  <si>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</si>
  <si>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</si>
  <si>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</si>
  <si>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</si>
  <si>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</si>
  <si>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</si>
  <si>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</si>
  <si>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</si>
  <si>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</si>
  <si>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</si>
  <si>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</si>
  <si>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</si>
  <si>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</si>
  <si>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</si>
  <si>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</si>
  <si>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</si>
  <si>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</si>
  <si>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</si>
  <si>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</si>
  <si>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</si>
  <si>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</si>
  <si>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</si>
  <si>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</si>
  <si>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</si>
  <si>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</si>
  <si>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</si>
  <si>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</si>
  <si>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</si>
  <si>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</si>
  <si>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</si>
  <si>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</si>
  <si>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</si>
  <si>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</si>
  <si>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</si>
  <si>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</si>
  <si>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</si>
  <si>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</si>
  <si>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</si>
  <si>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</si>
  <si>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</si>
  <si>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</si>
  <si>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</si>
  <si>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</si>
  <si>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</si>
  <si>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</si>
  <si>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</si>
  <si>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</si>
  <si>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</si>
  <si>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</si>
  <si>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</si>
  <si>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</si>
  <si>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</si>
  <si>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</si>
  <si>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</si>
  <si>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</si>
  <si>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</si>
  <si>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</si>
  <si>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</si>
  <si>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</si>
  <si>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</si>
  <si>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</si>
  <si>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</si>
  <si>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</si>
  <si>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</si>
  <si>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</si>
  <si>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</si>
  <si>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</si>
  <si>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</si>
  <si>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</si>
  <si>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</si>
  <si>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</si>
  <si>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</si>
  <si>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</si>
  <si>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</si>
  <si>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</si>
  <si>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</si>
  <si>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</si>
  <si>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</si>
  <si>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</si>
  <si>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</si>
  <si>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</si>
  <si>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</si>
  <si>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</si>
  <si>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</si>
  <si>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</si>
  <si>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</si>
  <si>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</si>
  <si>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</si>
  <si>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</si>
  <si>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</si>
  <si>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</si>
  <si>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</si>
  <si>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</si>
  <si>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</si>
  <si>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</si>
  <si>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</si>
  <si>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</si>
  <si>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</si>
  <si>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</si>
  <si>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</si>
  <si>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</si>
  <si>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</si>
  <si>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</si>
  <si>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</si>
  <si>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</si>
  <si>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</si>
  <si>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</si>
  <si>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</si>
  <si>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</si>
  <si>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</si>
  <si>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</si>
  <si>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</si>
  <si>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</si>
  <si>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</si>
  <si>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</si>
  <si>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</si>
  <si>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</si>
  <si>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</si>
  <si>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</si>
  <si>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</si>
  <si>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</si>
  <si>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</si>
  <si>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</si>
  <si>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</si>
  <si>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</si>
  <si>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</si>
  <si>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</si>
  <si>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</si>
  <si>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</si>
  <si>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</si>
  <si>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</si>
  <si>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</si>
  <si>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</si>
  <si>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</si>
  <si>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</si>
  <si>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</si>
  <si>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</si>
  <si>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</si>
  <si>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</si>
  <si>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</si>
  <si>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</si>
  <si>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</si>
  <si>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</si>
  <si>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</si>
  <si>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</si>
  <si>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</si>
  <si>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</si>
  <si>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</si>
  <si>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</si>
  <si>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</si>
  <si>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</si>
  <si>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</si>
  <si>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</si>
  <si>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</si>
  <si>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</si>
  <si>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</si>
  <si>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</si>
  <si>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</si>
  <si>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</si>
  <si>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</si>
  <si>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</si>
  <si>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</si>
  <si>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</si>
  <si>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</si>
  <si>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</si>
  <si>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</si>
  <si>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</si>
  <si>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</si>
  <si>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</si>
  <si>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</si>
  <si>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</si>
  <si>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</si>
  <si>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</si>
  <si>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</si>
  <si>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</si>
  <si>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</si>
  <si>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</si>
  <si>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</si>
  <si>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</si>
  <si>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</si>
  <si>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</si>
  <si>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</si>
  <si>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</si>
  <si>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</si>
  <si>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</si>
  <si>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</si>
  <si>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</si>
  <si>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</si>
  <si>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</si>
  <si>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</si>
  <si>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</si>
  <si>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</si>
  <si>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</si>
  <si>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</si>
  <si>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</si>
  <si>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</si>
  <si>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</si>
  <si>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</si>
  <si>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</si>
  <si>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</si>
  <si>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</si>
  <si>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</si>
  <si>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</si>
  <si>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</si>
  <si>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</si>
  <si>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</si>
  <si>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</si>
  <si>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</si>
  <si>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</si>
  <si>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</si>
  <si>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</si>
  <si>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</si>
  <si>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</si>
  <si>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</si>
  <si>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</si>
  <si>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</si>
  <si>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</si>
  <si>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</si>
  <si>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</si>
  <si>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</si>
  <si>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</si>
  <si>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</si>
  <si>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</si>
  <si>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</si>
  <si>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</si>
  <si>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</si>
  <si>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</si>
  <si>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</si>
  <si>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</si>
  <si>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</si>
  <si>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</si>
  <si>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</si>
  <si>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</si>
  <si>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</si>
  <si>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</si>
  <si>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</si>
  <si>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</si>
  <si>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</si>
  <si>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</si>
  <si>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</si>
  <si>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</si>
  <si>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</si>
  <si>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</si>
  <si>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</si>
  <si>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</si>
  <si>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</si>
  <si>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</si>
  <si>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</si>
  <si>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</si>
  <si>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</si>
  <si>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</si>
  <si>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</si>
  <si>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</si>
  <si>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</si>
  <si>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</si>
  <si>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</si>
  <si>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</si>
  <si>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</si>
  <si>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</si>
  <si>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</si>
  <si>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</si>
  <si>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</si>
  <si>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</si>
  <si>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</si>
  <si>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</si>
  <si>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</si>
  <si>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</si>
  <si>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</si>
  <si>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</si>
  <si>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</si>
  <si>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</si>
  <si>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</si>
  <si>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</si>
  <si>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</si>
  <si>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</si>
  <si>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</si>
  <si>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</si>
  <si>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</si>
  <si>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</si>
  <si>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</si>
  <si>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</si>
  <si>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</si>
  <si>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</si>
  <si>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</si>
  <si>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</si>
  <si>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</si>
  <si>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</si>
  <si>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</si>
  <si>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</si>
  <si>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</si>
  <si>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</si>
  <si>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</si>
  <si>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</si>
  <si>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</si>
  <si>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</si>
  <si>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</si>
  <si>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</si>
  <si>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</si>
  <si>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</si>
  <si>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</si>
  <si>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</si>
  <si>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</si>
  <si>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</si>
  <si>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</si>
  <si>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</si>
  <si>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</si>
  <si>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</si>
  <si>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</si>
  <si>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</si>
  <si>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</si>
  <si>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</si>
  <si>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</si>
  <si>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</si>
  <si>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</si>
  <si>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</si>
  <si>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</si>
  <si>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</si>
  <si>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</si>
  <si>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</si>
  <si>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</si>
  <si>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</si>
  <si>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</si>
  <si>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</si>
  <si>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</si>
  <si>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</si>
  <si>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</si>
  <si>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</si>
  <si>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</si>
  <si>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</si>
  <si>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</si>
  <si>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</si>
  <si>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</si>
  <si>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</si>
  <si>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</si>
  <si>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</si>
  <si>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</si>
  <si>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</si>
  <si>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</si>
  <si>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</si>
  <si>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</si>
  <si>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</si>
  <si>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</si>
  <si>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</si>
  <si>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</si>
  <si>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</si>
  <si>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</si>
  <si>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</si>
  <si>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</si>
  <si>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</si>
  <si>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</si>
  <si>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</si>
  <si>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</si>
  <si>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</si>
  <si>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</si>
  <si>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</si>
  <si>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</si>
  <si>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</si>
  <si>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</si>
  <si>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</si>
  <si>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</si>
  <si>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</si>
  <si>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</si>
  <si>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</si>
  <si>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</si>
  <si>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</si>
  <si>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</si>
  <si>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</si>
  <si>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</si>
  <si>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</si>
  <si>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</si>
  <si>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</si>
  <si>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</si>
  <si>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</si>
  <si>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</si>
  <si>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</si>
  <si>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</si>
  <si>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</si>
  <si>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</si>
  <si>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</si>
  <si>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</si>
  <si>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</si>
  <si>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</si>
  <si>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</si>
  <si>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</si>
  <si>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</si>
  <si>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</si>
  <si>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</si>
  <si>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</si>
  <si>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</si>
  <si>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</si>
  <si>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</si>
  <si>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</si>
  <si>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</si>
  <si>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</si>
  <si>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</si>
  <si>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</si>
  <si>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</si>
  <si>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</si>
  <si>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</si>
  <si>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</si>
  <si>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</si>
  <si>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</si>
  <si>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</si>
  <si>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</si>
  <si>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</si>
  <si>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</si>
  <si>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</si>
  <si>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</si>
  <si>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</si>
  <si>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</si>
  <si>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</si>
  <si>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</si>
  <si>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</si>
  <si>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</si>
  <si>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</si>
  <si>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</si>
  <si>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</si>
  <si>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</si>
  <si>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</si>
  <si>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</si>
  <si>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</si>
  <si>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</si>
  <si>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</si>
  <si>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</si>
  <si>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</si>
  <si>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</si>
  <si>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</si>
  <si>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</si>
  <si>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</si>
  <si>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</si>
  <si>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</si>
  <si>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</si>
  <si>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</si>
  <si>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</si>
  <si>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</si>
  <si>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</si>
  <si>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</si>
  <si>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</si>
  <si>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</si>
  <si>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</si>
  <si>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</si>
  <si>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</si>
  <si>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</si>
  <si>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</si>
  <si>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</si>
  <si>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</si>
  <si>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</si>
  <si>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</si>
  <si>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</si>
  <si>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</si>
  <si>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</si>
  <si>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</si>
  <si>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</si>
  <si>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</si>
  <si>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</si>
  <si>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</si>
  <si>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</si>
  <si>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</si>
  <si>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</si>
  <si>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</si>
  <si>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</si>
  <si>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</si>
  <si>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</si>
  <si>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</si>
  <si>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</si>
  <si>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</si>
  <si>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</si>
  <si>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</si>
  <si>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</si>
  <si>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</si>
  <si>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</si>
  <si>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</si>
  <si>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</si>
  <si>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</si>
  <si>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</si>
  <si>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</si>
  <si>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</si>
  <si>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</si>
  <si>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</si>
  <si>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</si>
  <si>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</si>
  <si>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</si>
  <si>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</si>
  <si>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</si>
  <si>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</si>
  <si>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</si>
  <si>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</si>
  <si>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</si>
  <si>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</si>
  <si>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</si>
  <si>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</si>
  <si>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</si>
  <si>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</si>
  <si>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</si>
  <si>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</si>
  <si>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</si>
  <si>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</si>
  <si>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</si>
  <si>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</si>
  <si>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</si>
  <si>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</si>
  <si>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</si>
  <si>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</si>
  <si>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</si>
  <si>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</si>
  <si>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</si>
  <si>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</si>
  <si>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</si>
  <si>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</si>
  <si>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</si>
  <si>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</si>
  <si>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</si>
  <si>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</si>
  <si>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</si>
  <si>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</si>
  <si>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</si>
  <si>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</si>
  <si>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</si>
  <si>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</si>
  <si>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</si>
  <si>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</si>
  <si>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</si>
  <si>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</si>
  <si>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</si>
  <si>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</si>
  <si>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</si>
  <si>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</si>
  <si>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</si>
  <si>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</si>
  <si>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</si>
  <si>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</si>
  <si>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</si>
  <si>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</si>
  <si>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</si>
  <si>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</si>
  <si>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</si>
  <si>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</si>
  <si>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</si>
  <si>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</si>
  <si>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</si>
  <si>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</si>
  <si>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</si>
  <si>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</si>
  <si>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</si>
  <si>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</si>
  <si>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</si>
  <si>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</si>
  <si>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</si>
  <si>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</si>
  <si>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</si>
  <si>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</si>
  <si>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</si>
  <si>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</si>
  <si>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</si>
  <si>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</si>
  <si>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</si>
  <si>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</si>
  <si>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</si>
  <si>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</si>
  <si>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</si>
  <si>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</si>
  <si>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</si>
  <si>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</si>
  <si>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</si>
  <si>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</si>
  <si>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</si>
  <si>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</si>
  <si>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</si>
  <si>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</si>
  <si>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</si>
  <si>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</si>
  <si>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</si>
  <si>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</si>
  <si>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</si>
  <si>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</si>
  <si>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</si>
  <si>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</si>
  <si>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</si>
  <si>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</si>
  <si>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</si>
  <si>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</si>
  <si>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</si>
  <si>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</si>
  <si>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</si>
  <si>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</si>
  <si>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</si>
  <si>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</si>
  <si>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</si>
  <si>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</si>
  <si>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</si>
  <si>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</si>
  <si>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</si>
  <si>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</si>
  <si>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</si>
  <si>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</si>
  <si>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</si>
  <si>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</si>
  <si>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</si>
  <si>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</si>
  <si>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</si>
  <si>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</si>
  <si>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</si>
  <si>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</si>
  <si>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</si>
  <si>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</si>
  <si>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</si>
  <si>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</si>
  <si>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</si>
  <si>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</si>
  <si>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</si>
  <si>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</si>
  <si>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</si>
  <si>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</si>
  <si>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</si>
  <si>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</si>
  <si>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</si>
  <si>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</si>
  <si>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</si>
  <si>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</si>
  <si>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</si>
  <si>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</si>
  <si>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</si>
  <si>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</si>
  <si>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</si>
  <si>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</si>
  <si>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</si>
  <si>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</si>
  <si>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</si>
  <si>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</si>
  <si>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</si>
  <si>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</si>
  <si>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</si>
  <si>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</si>
  <si>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</si>
  <si>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</si>
  <si>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</si>
  <si>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</si>
  <si>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</si>
  <si>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</si>
  <si>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</si>
  <si>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</si>
  <si>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</si>
  <si>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</si>
  <si>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</si>
  <si>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</si>
  <si>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</si>
  <si>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</si>
  <si>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</si>
  <si>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</si>
  <si>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</si>
  <si>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</si>
  <si>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</si>
  <si>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</si>
  <si>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</si>
  <si>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</si>
  <si>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</si>
  <si>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</si>
  <si>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</si>
  <si>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</si>
  <si>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</si>
  <si>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</si>
  <si>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</si>
  <si>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</si>
  <si>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</si>
  <si>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</si>
  <si>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</si>
  <si>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</si>
  <si>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</si>
  <si>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</si>
  <si>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</si>
  <si>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</si>
  <si>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</si>
  <si>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</si>
  <si>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</si>
  <si>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</si>
  <si>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</si>
  <si>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</si>
  <si>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</si>
  <si>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</si>
  <si>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</si>
  <si>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</si>
  <si>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</si>
  <si>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</si>
  <si>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</si>
  <si>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</si>
  <si>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</si>
  <si>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</si>
  <si>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</si>
  <si>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</si>
  <si>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</si>
  <si>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</si>
  <si>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</si>
  <si>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</si>
  <si>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</si>
  <si>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</si>
  <si>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</si>
  <si>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</si>
  <si>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</si>
  <si>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</si>
  <si>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</si>
  <si>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</si>
  <si>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</si>
  <si>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</si>
  <si>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</si>
  <si>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</si>
  <si>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</si>
  <si>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</si>
  <si>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</si>
  <si>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</si>
  <si>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</si>
  <si>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</si>
  <si>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</si>
  <si>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</si>
  <si>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</si>
  <si>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</si>
  <si>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</si>
  <si>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</si>
  <si>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</si>
  <si>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</si>
  <si>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</si>
  <si>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</si>
  <si>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</si>
  <si>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</si>
  <si>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</si>
  <si>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</si>
  <si>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</si>
  <si>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</si>
  <si>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</si>
  <si>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</si>
  <si>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</si>
  <si>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</si>
  <si>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</si>
  <si>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</si>
  <si>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</si>
  <si>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</si>
  <si>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</si>
  <si>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</si>
  <si>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</si>
  <si>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</si>
  <si>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</si>
  <si>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</si>
  <si>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</si>
  <si>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</si>
  <si>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</si>
  <si>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</si>
  <si>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</si>
  <si>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</si>
  <si>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</si>
  <si>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</si>
  <si>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</si>
  <si>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</si>
  <si>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</si>
  <si>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</si>
  <si>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</si>
  <si>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</si>
  <si>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</si>
  <si>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</si>
  <si>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</si>
  <si>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</si>
  <si>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</si>
  <si>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</si>
  <si>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</si>
  <si>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</si>
  <si>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</si>
  <si>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</si>
  <si>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</si>
  <si>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</si>
  <si>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</si>
  <si>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</si>
  <si>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</si>
  <si>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</si>
  <si>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</si>
  <si>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</si>
  <si>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</si>
  <si>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</si>
  <si>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</si>
  <si>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</si>
  <si>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</si>
  <si>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</si>
  <si>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</si>
  <si>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</si>
  <si>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</si>
  <si>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</si>
  <si>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</si>
  <si>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</si>
  <si>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</si>
  <si>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</si>
  <si>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</si>
  <si>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</si>
  <si>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</si>
  <si>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</si>
  <si>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</si>
  <si>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</si>
  <si>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</si>
  <si>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</si>
  <si>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</si>
  <si>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</si>
  <si>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</si>
  <si>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</si>
  <si>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</si>
  <si>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</si>
  <si>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</si>
  <si>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</si>
  <si>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</si>
  <si>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</si>
  <si>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</si>
  <si>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</si>
  <si>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</si>
  <si>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</si>
  <si>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</si>
  <si>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</si>
  <si>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</si>
  <si>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</si>
  <si>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</si>
  <si>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</si>
  <si>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</si>
  <si>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</si>
  <si>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</si>
  <si>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</si>
  <si>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</si>
  <si>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</si>
  <si>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</si>
  <si>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</si>
  <si>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</si>
  <si>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</si>
  <si>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</si>
  <si>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</si>
  <si>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</si>
  <si>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</si>
  <si>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</si>
  <si>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</si>
  <si>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</si>
  <si>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</si>
  <si>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</si>
  <si>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</si>
  <si>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</si>
  <si>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</si>
  <si>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</si>
  <si>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</si>
  <si>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</si>
  <si>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</si>
  <si>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</si>
  <si>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</si>
  <si>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</si>
  <si>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</si>
  <si>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</si>
  <si>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</si>
  <si>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</si>
  <si>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</si>
  <si>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</si>
  <si>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</si>
  <si>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</si>
  <si>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</si>
  <si>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</si>
  <si>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</si>
  <si>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</si>
  <si>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</si>
  <si>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</si>
  <si>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</si>
  <si>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</si>
  <si>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</si>
  <si>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</si>
  <si>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</si>
  <si>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</si>
  <si>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</si>
  <si>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</si>
  <si>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</si>
  <si>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</si>
  <si>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</si>
  <si>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</si>
  <si>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</si>
  <si>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</si>
  <si>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</si>
  <si>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</si>
  <si>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</si>
  <si>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</si>
  <si>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</si>
  <si>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</si>
  <si>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</si>
  <si>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</si>
  <si>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</si>
  <si>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</si>
  <si>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</si>
  <si>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</si>
  <si>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</si>
  <si>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</si>
  <si>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</si>
  <si>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</si>
  <si>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</si>
  <si>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</si>
  <si>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</si>
  <si>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</si>
  <si>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</si>
  <si>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</si>
  <si>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</si>
  <si>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</si>
  <si>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</si>
  <si>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</si>
  <si>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</si>
  <si>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</si>
  <si>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</si>
  <si>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</si>
  <si>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</si>
  <si>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</si>
  <si>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</si>
  <si>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</si>
  <si>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</si>
  <si>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</si>
  <si>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</si>
  <si>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</si>
  <si>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</si>
  <si>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</si>
  <si>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</si>
  <si>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</si>
  <si>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</si>
  <si>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</si>
  <si>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</si>
  <si>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</si>
  <si>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</si>
  <si>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</si>
  <si>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</si>
  <si>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</si>
  <si>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</si>
  <si>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</si>
  <si>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</si>
  <si>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</si>
  <si>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</si>
  <si>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</si>
  <si>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</si>
  <si>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</si>
  <si>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</si>
  <si>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</si>
  <si>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</si>
  <si>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</si>
  <si>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</si>
  <si>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</si>
  <si>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</si>
  <si>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</si>
  <si>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</si>
  <si>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</si>
  <si>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</si>
  <si>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</si>
  <si>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</si>
  <si>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</si>
  <si>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</si>
  <si>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</si>
  <si>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</si>
  <si>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</si>
  <si>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</si>
  <si>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</si>
  <si>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</si>
  <si>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</si>
  <si>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</si>
  <si>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</si>
  <si>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</si>
  <si>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</si>
  <si>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</si>
  <si>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</si>
  <si>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</si>
  <si>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</si>
  <si>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</si>
  <si>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</si>
  <si>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</si>
  <si>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</si>
  <si>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</si>
  <si>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</si>
  <si>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</si>
  <si>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</si>
  <si>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</si>
  <si>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</si>
  <si>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</si>
  <si>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</si>
  <si>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</si>
  <si>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</si>
  <si>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</si>
  <si>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</si>
  <si>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</si>
  <si>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</si>
  <si>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</si>
  <si>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</si>
  <si>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</si>
  <si>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</si>
  <si>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</si>
  <si>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</si>
  <si>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</si>
  <si>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</si>
  <si>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</si>
  <si>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</si>
  <si>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</si>
  <si>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</si>
  <si>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</si>
  <si>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</si>
  <si>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</si>
  <si>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</si>
  <si>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</si>
  <si>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</si>
  <si>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</si>
  <si>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</si>
  <si>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</si>
  <si>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</si>
  <si>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</si>
  <si>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</si>
  <si>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</si>
  <si>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</si>
  <si>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</si>
  <si>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</si>
  <si>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</si>
  <si>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</si>
  <si>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</si>
  <si>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</si>
  <si>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</si>
  <si>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</si>
  <si>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</si>
  <si>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</si>
  <si>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</si>
  <si>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</si>
  <si>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</si>
  <si>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</si>
  <si>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</si>
  <si>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</si>
  <si>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</si>
  <si>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</si>
  <si>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</si>
  <si>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</si>
  <si>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</si>
  <si>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</si>
  <si>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</si>
  <si>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</si>
  <si>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</si>
  <si>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</si>
  <si>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</si>
  <si>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</si>
  <si>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</si>
  <si>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</si>
  <si>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</si>
  <si>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</si>
  <si>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</si>
  <si>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</si>
  <si>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</si>
  <si>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</si>
  <si>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</si>
  <si>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</si>
  <si>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</si>
  <si>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</si>
  <si>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</si>
  <si>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</si>
  <si>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</si>
  <si>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</si>
  <si>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</si>
  <si>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</si>
  <si>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</si>
  <si>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</si>
  <si>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</si>
  <si>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</si>
  <si>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</si>
  <si>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</si>
  <si>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</si>
  <si>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</si>
  <si>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</si>
  <si>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</si>
  <si>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</si>
  <si>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</si>
  <si>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</si>
  <si>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</si>
  <si>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</si>
  <si>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</si>
  <si>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</si>
  <si>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</si>
  <si>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</si>
  <si>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</si>
  <si>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</si>
  <si>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</si>
  <si>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</si>
  <si>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</si>
  <si>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</si>
  <si>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</si>
  <si>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</si>
  <si>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</si>
  <si>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</si>
  <si>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</si>
  <si>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</si>
  <si>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</si>
  <si>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</si>
  <si>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</si>
  <si>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</si>
  <si>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</si>
  <si>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</si>
  <si>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</si>
  <si>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</si>
  <si>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</si>
  <si>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</si>
  <si>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</si>
  <si>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</si>
  <si>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</si>
  <si>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</si>
  <si>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</si>
  <si>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</si>
  <si>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</si>
  <si>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</si>
  <si>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</si>
  <si>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</si>
  <si>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</si>
  <si>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</si>
  <si>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</si>
  <si>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</si>
  <si>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</si>
  <si>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</si>
  <si>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</si>
  <si>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</si>
  <si>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</si>
  <si>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</si>
  <si>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</si>
  <si>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</si>
  <si>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</si>
  <si>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</si>
  <si>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</si>
  <si>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</si>
  <si>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</si>
  <si>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</si>
  <si>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</si>
  <si>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</si>
  <si>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</si>
  <si>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</si>
  <si>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</si>
  <si>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</si>
  <si>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</si>
  <si>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</si>
  <si>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</si>
  <si>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</si>
  <si>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</si>
  <si>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</si>
  <si>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</si>
  <si>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</si>
  <si>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</si>
  <si>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</si>
  <si>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</si>
  <si>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</si>
  <si>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</si>
  <si>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</si>
  <si>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</si>
  <si>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</si>
  <si>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</si>
  <si>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</si>
  <si>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</si>
  <si>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</si>
  <si>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</si>
  <si>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</si>
  <si>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</si>
  <si>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</si>
  <si>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</si>
  <si>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</si>
  <si>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</si>
  <si>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</si>
  <si>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</si>
  <si>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</si>
  <si>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</si>
  <si>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</si>
  <si>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</si>
  <si>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</si>
  <si>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</si>
  <si>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</si>
  <si>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</si>
  <si>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</si>
  <si>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</si>
  <si>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</si>
  <si>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</si>
  <si>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</si>
  <si>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</si>
  <si>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</si>
  <si>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</si>
  <si>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</si>
  <si>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</si>
  <si>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</si>
  <si>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</si>
  <si>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</si>
  <si>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</si>
  <si>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</si>
  <si>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</si>
  <si>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</si>
  <si>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</si>
  <si>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</si>
  <si>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</si>
  <si>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</si>
  <si>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</si>
  <si>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</si>
  <si>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</si>
  <si>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</si>
  <si>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</si>
  <si>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</si>
  <si>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</si>
  <si>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</si>
  <si>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</si>
  <si>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</si>
  <si>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</si>
  <si>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</si>
  <si>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</si>
  <si>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</si>
  <si>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</si>
  <si>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</si>
  <si>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</si>
  <si>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</si>
  <si>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</si>
  <si>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</si>
  <si>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</si>
  <si>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</si>
  <si>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</si>
  <si>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</si>
  <si>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</si>
  <si>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</si>
  <si>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</si>
  <si>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</si>
  <si>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</si>
  <si>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</si>
  <si>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</si>
  <si>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</si>
  <si>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</si>
  <si>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</si>
  <si>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</si>
  <si>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</si>
  <si>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</si>
  <si>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</si>
  <si>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</si>
  <si>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</si>
  <si>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</si>
  <si>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</si>
  <si>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</si>
  <si>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</si>
  <si>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</si>
  <si>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</si>
  <si>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</si>
  <si>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</si>
  <si>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</si>
  <si>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</si>
  <si>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</si>
  <si>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</si>
  <si>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</si>
  <si>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</si>
  <si>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</si>
  <si>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</si>
  <si>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</si>
  <si>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</si>
  <si>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</si>
  <si>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</si>
  <si>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</si>
  <si>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</si>
  <si>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</si>
  <si>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</si>
  <si>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</si>
  <si>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</si>
  <si>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</si>
  <si>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</si>
  <si>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</si>
  <si>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</si>
  <si>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</si>
  <si>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</si>
  <si>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</si>
  <si>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</si>
  <si>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</si>
  <si>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</si>
  <si>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</si>
  <si>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</si>
  <si>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</si>
  <si>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</si>
  <si>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</si>
  <si>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</si>
  <si>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</si>
  <si>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</si>
  <si>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</si>
  <si>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</si>
  <si>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</si>
  <si>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</si>
  <si>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</si>
  <si>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</si>
  <si>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</si>
  <si>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</si>
  <si>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</si>
  <si>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</si>
  <si>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</si>
  <si>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</si>
  <si>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</si>
  <si>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</si>
  <si>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</si>
  <si>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</si>
  <si>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</si>
  <si>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</si>
  <si>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</si>
  <si>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</si>
  <si>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</si>
  <si>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</si>
  <si>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</si>
  <si>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</si>
  <si>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</si>
  <si>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</si>
  <si>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</si>
  <si>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</si>
  <si>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</si>
  <si>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</si>
  <si>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</si>
  <si>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</si>
  <si>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</si>
  <si>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</si>
  <si>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</si>
  <si>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</si>
  <si>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</si>
  <si>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</si>
  <si>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</si>
  <si>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</si>
  <si>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</si>
  <si>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</si>
  <si>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</si>
  <si>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</si>
  <si>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</si>
  <si>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</si>
  <si>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</si>
  <si>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</si>
  <si>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</si>
  <si>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</si>
  <si>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</si>
  <si>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</si>
  <si>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</si>
  <si>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</si>
  <si>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</si>
  <si>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</si>
  <si>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</si>
  <si>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</si>
  <si>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</si>
  <si>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</si>
  <si>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</si>
  <si>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</si>
  <si>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</si>
  <si>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</si>
  <si>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</si>
  <si>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</si>
  <si>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</si>
  <si>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</si>
  <si>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</si>
  <si>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</si>
  <si>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</si>
  <si>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</si>
  <si>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</si>
  <si>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</si>
  <si>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</si>
  <si>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</si>
  <si>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</si>
  <si>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</si>
  <si>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</si>
  <si>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</si>
  <si>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</si>
  <si>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</si>
  <si>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</si>
  <si>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</si>
  <si>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</si>
  <si>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</si>
  <si>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</si>
  <si>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</si>
  <si>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</si>
  <si>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</si>
  <si>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</si>
  <si>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</si>
  <si>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</si>
  <si>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</si>
  <si>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</si>
  <si>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</si>
  <si>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</si>
  <si>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</si>
  <si>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</si>
  <si>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</si>
  <si>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</si>
  <si>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</si>
  <si>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</si>
  <si>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</si>
  <si>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</si>
  <si>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</si>
  <si>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</si>
  <si>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</si>
  <si>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</si>
  <si>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</si>
  <si>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</si>
  <si>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</si>
  <si>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</si>
  <si>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</si>
  <si>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</si>
  <si>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</si>
  <si>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</si>
  <si>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</si>
  <si>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</si>
  <si>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</si>
  <si>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</si>
  <si>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</si>
  <si>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</si>
  <si>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</si>
  <si>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</si>
  <si>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</si>
  <si>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</si>
  <si>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</si>
  <si>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</si>
  <si>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</si>
  <si>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</si>
  <si>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</si>
  <si>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</si>
  <si>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</si>
  <si>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</si>
  <si>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</si>
  <si>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</si>
  <si>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</si>
  <si>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</si>
  <si>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</si>
  <si>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</si>
  <si>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</si>
  <si>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</si>
  <si>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</si>
  <si>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</si>
  <si>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</si>
  <si>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</si>
  <si>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</si>
  <si>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</si>
  <si>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</si>
  <si>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</si>
  <si>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</si>
  <si>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</si>
  <si>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</si>
  <si>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</si>
  <si>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</si>
  <si>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</si>
  <si>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</si>
  <si>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</si>
  <si>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</si>
  <si>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</si>
  <si>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</si>
  <si>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</si>
  <si>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</si>
  <si>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</si>
  <si>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</si>
  <si>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</si>
  <si>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</si>
  <si>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</si>
  <si>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</si>
  <si>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</si>
  <si>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</si>
  <si>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</si>
  <si>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</si>
  <si>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</si>
  <si>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</si>
  <si>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</si>
  <si>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</si>
  <si>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</si>
  <si>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</si>
  <si>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</si>
  <si>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</si>
  <si>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</si>
  <si>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</si>
  <si>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</si>
  <si>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</si>
  <si>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</si>
  <si>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</si>
  <si>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</si>
  <si>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</si>
  <si>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</si>
  <si>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</si>
  <si>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</si>
  <si>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</si>
  <si>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</si>
  <si>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</si>
  <si>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</si>
  <si>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</si>
  <si>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</si>
  <si>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</si>
  <si>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</si>
  <si>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</si>
  <si>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</si>
  <si>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</si>
  <si>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</si>
  <si>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</si>
  <si>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</si>
  <si>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</si>
  <si>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</si>
  <si>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</si>
  <si>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</si>
  <si>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</si>
  <si>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</si>
  <si>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</si>
  <si>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</si>
  <si>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</si>
  <si>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</si>
  <si>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</si>
  <si>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</si>
  <si>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</si>
  <si>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</si>
  <si>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</si>
  <si>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</si>
  <si>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</si>
  <si>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</si>
  <si>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</si>
  <si>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</si>
  <si>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</si>
  <si>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</si>
  <si>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</si>
  <si>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</si>
  <si>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</si>
  <si>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</si>
  <si>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</si>
  <si>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</si>
  <si>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</si>
  <si>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</si>
  <si>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</si>
  <si>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</si>
  <si>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</si>
  <si>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</si>
  <si>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</si>
  <si>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</si>
  <si>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</si>
  <si>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</si>
  <si>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</si>
  <si>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</si>
  <si>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</si>
  <si>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</si>
  <si>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</si>
  <si>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</si>
  <si>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</si>
  <si>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</si>
  <si>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</si>
  <si>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</si>
  <si>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</si>
  <si>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</si>
  <si>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</si>
  <si>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</si>
  <si>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</si>
  <si>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</si>
  <si>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</si>
  <si>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</si>
  <si>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</si>
  <si>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</si>
  <si>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</si>
  <si>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</si>
  <si>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</si>
  <si>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</si>
  <si>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</si>
  <si>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</si>
  <si>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</si>
  <si>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</si>
  <si>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</si>
  <si>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</si>
  <si>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</si>
  <si>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</si>
  <si>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</si>
  <si>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</si>
  <si>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</si>
  <si>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</si>
  <si>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</si>
  <si>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</si>
  <si>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</si>
  <si>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</si>
  <si>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</si>
  <si>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</si>
  <si>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</si>
  <si>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</si>
  <si>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</si>
  <si>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</si>
  <si>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</si>
  <si>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</si>
  <si>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</si>
  <si>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</si>
  <si>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</si>
  <si>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</si>
  <si>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</si>
  <si>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</si>
  <si>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</si>
  <si>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</si>
  <si>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</si>
  <si>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</si>
  <si>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</si>
  <si>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</si>
  <si>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</si>
  <si>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</si>
  <si>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</si>
  <si>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</si>
  <si>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</si>
  <si>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</si>
  <si>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</si>
  <si>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</si>
  <si>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</si>
  <si>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</si>
  <si>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</si>
  <si>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</si>
  <si>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</si>
  <si>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</si>
  <si>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</si>
  <si>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</si>
  <si>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</si>
  <si>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</si>
  <si>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</si>
  <si>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</si>
  <si>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</si>
  <si>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</si>
  <si>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</si>
  <si>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</si>
  <si>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</si>
  <si>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</si>
  <si>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</si>
  <si>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</si>
  <si>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</si>
  <si>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</si>
  <si>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</si>
  <si>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</si>
  <si>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</si>
  <si>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</si>
  <si>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</si>
  <si>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</si>
  <si>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</si>
  <si>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</si>
  <si>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</si>
  <si>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</si>
  <si>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</si>
  <si>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</si>
  <si>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</si>
  <si>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</si>
  <si>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</si>
  <si>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</si>
  <si>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</si>
  <si>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</si>
  <si>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</si>
  <si>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</si>
  <si>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</si>
  <si>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</si>
  <si>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</si>
  <si>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</si>
  <si>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</si>
  <si>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</si>
  <si>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</si>
  <si>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</si>
  <si>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</si>
  <si>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</si>
  <si>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</si>
  <si>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</si>
  <si>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</si>
  <si>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</si>
  <si>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</si>
  <si>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</si>
  <si>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</si>
  <si>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</si>
  <si>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</si>
  <si>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</si>
  <si>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</si>
  <si>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</si>
  <si>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</si>
  <si>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</si>
  <si>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</si>
  <si>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</si>
  <si>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</si>
  <si>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</si>
  <si>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</si>
  <si>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</si>
  <si>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</si>
  <si>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</si>
  <si>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</si>
  <si>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</si>
  <si>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</si>
  <si>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</si>
  <si>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</si>
  <si>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</si>
  <si>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</si>
  <si>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</si>
  <si>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</si>
  <si>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</si>
  <si>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</si>
  <si>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</si>
  <si>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</si>
  <si>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</si>
  <si>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</si>
  <si>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</si>
  <si>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</si>
  <si>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</si>
  <si>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</si>
  <si>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</si>
  <si>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</si>
  <si>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</si>
  <si>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</si>
  <si>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</si>
  <si>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</si>
  <si>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</si>
  <si>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</si>
  <si>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</si>
  <si>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</si>
  <si>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</si>
  <si>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</si>
  <si>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</si>
  <si>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</si>
  <si>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</si>
  <si>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</si>
  <si>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</si>
  <si>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</si>
  <si>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</si>
  <si>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</si>
  <si>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</si>
  <si>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</si>
  <si>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</si>
  <si>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</si>
  <si>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</si>
  <si>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</si>
  <si>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</si>
  <si>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</si>
  <si>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</si>
  <si>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</si>
  <si>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</si>
  <si>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</si>
  <si>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</si>
  <si>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</si>
  <si>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</si>
  <si>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</si>
  <si>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</si>
  <si>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</si>
  <si>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</si>
  <si>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</si>
  <si>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</si>
  <si>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</si>
  <si>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</si>
  <si>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</si>
  <si>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</si>
  <si>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</si>
  <si>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</si>
  <si>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</si>
  <si>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</si>
  <si>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</si>
  <si>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</si>
  <si>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</si>
  <si>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</si>
  <si>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</si>
  <si>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</si>
  <si>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</si>
  <si>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</si>
  <si>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</si>
  <si>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</si>
  <si>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</si>
  <si>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</si>
  <si>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</si>
  <si>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</si>
  <si>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</si>
  <si>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</si>
  <si>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</si>
  <si>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</si>
  <si>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</si>
  <si>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</si>
  <si>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</si>
  <si>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</si>
  <si>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</si>
  <si>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</si>
  <si>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</si>
  <si>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</si>
  <si>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</si>
  <si>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</si>
  <si>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</si>
  <si>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</si>
  <si>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</si>
  <si>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</si>
  <si>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</si>
  <si>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</si>
  <si>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</si>
  <si>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</si>
  <si>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</si>
  <si>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</si>
  <si>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</si>
  <si>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</si>
  <si>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</si>
  <si>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</si>
  <si>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</si>
  <si>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</si>
  <si>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</si>
  <si>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</si>
  <si>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</si>
  <si>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</si>
  <si>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</si>
  <si>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</si>
  <si>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</si>
  <si>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</si>
  <si>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</si>
  <si>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</si>
  <si>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</si>
  <si>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</si>
  <si>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</si>
  <si>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</si>
  <si>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</si>
  <si>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</si>
  <si>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</si>
  <si>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</si>
  <si>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</si>
  <si>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</si>
  <si>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</si>
  <si>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</si>
  <si>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</si>
  <si>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</si>
  <si>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</si>
  <si>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</si>
  <si>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</si>
  <si>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</si>
  <si>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</si>
  <si>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</si>
  <si>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</si>
  <si>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</si>
  <si>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</si>
  <si>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</si>
  <si>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</si>
  <si>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</si>
  <si>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</si>
  <si>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</si>
  <si>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</si>
  <si>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</si>
  <si>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</si>
  <si>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</si>
  <si>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</si>
  <si>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</si>
  <si>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</si>
  <si>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</si>
  <si>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</si>
  <si>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</si>
  <si>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</si>
  <si>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</si>
  <si>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</si>
  <si>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</si>
  <si>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</si>
  <si>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</si>
  <si>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</si>
  <si>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</si>
  <si>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</si>
  <si>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</si>
  <si>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</si>
  <si>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</si>
  <si>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</si>
  <si>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</si>
  <si>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</si>
  <si>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</si>
  <si>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</si>
  <si>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</si>
  <si>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</si>
  <si>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</si>
  <si>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</si>
  <si>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</si>
  <si>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</si>
  <si>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</si>
  <si>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</si>
  <si>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</si>
  <si>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</si>
  <si>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</si>
  <si>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</si>
  <si>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</si>
  <si>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</si>
  <si>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</si>
  <si>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</si>
  <si>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</si>
  <si>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</si>
  <si>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</si>
  <si>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</si>
  <si>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</si>
  <si>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</si>
  <si>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</si>
  <si>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</si>
  <si>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</si>
  <si>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</si>
  <si>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</si>
  <si>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</si>
  <si>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</si>
  <si>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</si>
  <si>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</si>
  <si>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</si>
  <si>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</si>
  <si>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</si>
  <si>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</si>
  <si>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</si>
  <si>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</si>
  <si>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</si>
  <si>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</si>
  <si>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</si>
  <si>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</si>
  <si>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</si>
  <si>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</si>
  <si>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</si>
  <si>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</si>
  <si>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</si>
  <si>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</si>
  <si>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</si>
  <si>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</si>
  <si>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</si>
  <si>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</si>
  <si>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</si>
  <si>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</si>
  <si>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</si>
  <si>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</si>
  <si>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</si>
  <si>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</si>
  <si>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</si>
  <si>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</si>
  <si>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</si>
  <si>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</si>
  <si>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</si>
  <si>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</si>
  <si>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</si>
  <si>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</si>
  <si>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</si>
  <si>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</si>
  <si>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</si>
  <si>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</si>
  <si>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</si>
  <si>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</si>
  <si>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</si>
  <si>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</si>
  <si>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</si>
  <si>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</si>
  <si>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</si>
  <si>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</si>
  <si>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</si>
  <si>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</si>
  <si>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</si>
  <si>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</si>
  <si>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</si>
  <si>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</si>
  <si>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</si>
  <si>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</si>
  <si>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</si>
  <si>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</si>
  <si>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</si>
  <si>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</si>
  <si>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</si>
  <si>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</si>
  <si>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</si>
  <si>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</si>
  <si>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</si>
  <si>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</si>
  <si>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</si>
  <si>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</si>
  <si>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</si>
  <si>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</si>
  <si>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</si>
  <si>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</si>
  <si>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</si>
  <si>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</si>
  <si>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</si>
  <si>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</si>
  <si>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</si>
  <si>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</si>
  <si>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</si>
  <si>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</si>
  <si>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</si>
  <si>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</si>
  <si>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</si>
  <si>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</si>
  <si>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</si>
  <si>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</si>
  <si>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</si>
  <si>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</si>
  <si>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</si>
  <si>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</si>
  <si>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</si>
  <si>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</si>
  <si>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</si>
  <si>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</si>
  <si>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</si>
  <si>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</si>
  <si>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</si>
  <si>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</si>
  <si>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</si>
  <si>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</si>
  <si>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</si>
  <si>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</si>
  <si>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</si>
  <si>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</si>
  <si>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</si>
  <si>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</si>
  <si>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</si>
  <si>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</si>
  <si>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</si>
  <si>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</si>
  <si>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</si>
  <si>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</si>
  <si>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</si>
  <si>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</si>
  <si>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</si>
  <si>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</si>
  <si>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</si>
  <si>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</si>
  <si>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</si>
  <si>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</si>
  <si>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</si>
  <si>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</si>
  <si>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</si>
  <si>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</si>
  <si>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</si>
  <si>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</si>
  <si>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</si>
  <si>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</si>
  <si>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</si>
  <si>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</si>
  <si>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</si>
  <si>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</si>
  <si>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</si>
  <si>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</si>
  <si>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</si>
  <si>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</si>
  <si>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</si>
  <si>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</si>
  <si>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</si>
  <si>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</si>
  <si>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</si>
  <si>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</si>
  <si>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</si>
  <si>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</si>
  <si>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</si>
  <si>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</si>
  <si>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</si>
  <si>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</si>
  <si>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</si>
  <si>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</si>
  <si>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</si>
  <si>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</si>
  <si>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</si>
  <si>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</si>
  <si>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</si>
  <si>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</si>
  <si>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</si>
  <si>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</si>
  <si>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</si>
  <si>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</si>
  <si>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</si>
  <si>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</si>
  <si>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</si>
  <si>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</si>
  <si>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</si>
  <si>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</si>
  <si>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</si>
  <si>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</si>
  <si>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</si>
  <si>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</si>
  <si>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</si>
  <si>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</si>
  <si>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</si>
  <si>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</si>
  <si>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</si>
  <si>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</si>
  <si>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</si>
  <si>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</si>
  <si>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</si>
  <si>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</si>
  <si>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</si>
  <si>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</si>
  <si>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</si>
  <si>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</si>
  <si>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</si>
  <si>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</si>
  <si>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</si>
  <si>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</si>
  <si>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</si>
  <si>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</si>
  <si>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</si>
  <si>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</si>
  <si>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</si>
  <si>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</si>
  <si>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</si>
  <si>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</si>
  <si>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</si>
  <si>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</si>
  <si>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</si>
  <si>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</si>
  <si>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</si>
  <si>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</si>
  <si>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</si>
  <si>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</si>
  <si>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</si>
  <si>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</si>
  <si>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</si>
  <si>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</si>
  <si>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</si>
  <si>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</si>
  <si>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</si>
  <si>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</si>
  <si>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</si>
  <si>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</si>
  <si>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</si>
  <si>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</si>
  <si>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</si>
  <si>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</si>
  <si>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</si>
  <si>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</si>
  <si>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</si>
  <si>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</si>
  <si>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</si>
  <si>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</si>
  <si>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</si>
  <si>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</si>
  <si>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</si>
  <si>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</si>
  <si>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</si>
  <si>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</si>
  <si>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</si>
  <si>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</si>
  <si>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</si>
  <si>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</si>
  <si>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</si>
  <si>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</si>
  <si>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</si>
  <si>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</si>
  <si>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</si>
  <si>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</si>
  <si>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</si>
  <si>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</si>
  <si>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</si>
  <si>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</si>
  <si>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</si>
  <si>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</si>
  <si>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</si>
  <si>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</si>
  <si>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</si>
  <si>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</si>
  <si>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</si>
  <si>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</si>
  <si>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</si>
  <si>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</si>
  <si>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</si>
  <si>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</si>
  <si>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</si>
  <si>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</si>
  <si>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</si>
  <si>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</si>
  <si>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</si>
  <si>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</si>
  <si>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</si>
  <si>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</si>
  <si>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</si>
  <si>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</si>
  <si>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</si>
  <si>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</si>
  <si>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</si>
  <si>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</si>
  <si>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</si>
  <si>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</si>
  <si>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</si>
  <si>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</si>
  <si>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</si>
  <si>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</si>
  <si>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</si>
  <si>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</si>
  <si>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</si>
  <si>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</si>
  <si>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</si>
  <si>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</si>
  <si>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</si>
  <si>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</si>
  <si>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</si>
  <si>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</si>
  <si>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</si>
  <si>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</si>
  <si>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</si>
  <si>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</si>
  <si>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</si>
  <si>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</si>
  <si>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</si>
  <si>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</si>
  <si>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</si>
  <si>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</si>
  <si>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</si>
  <si>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</si>
  <si>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</si>
  <si>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</si>
  <si>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</si>
  <si>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</si>
  <si>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</si>
  <si>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</si>
  <si>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</si>
  <si>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</si>
  <si>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</si>
  <si>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</si>
  <si>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</si>
  <si>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</si>
  <si>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</si>
  <si>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</si>
  <si>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</si>
  <si>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</si>
  <si>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</si>
  <si>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</si>
  <si>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</si>
  <si>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</si>
  <si>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</si>
  <si>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</si>
  <si>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</si>
  <si>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</si>
  <si>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</si>
  <si>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</si>
  <si>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</si>
  <si>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</si>
  <si>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</si>
  <si>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</si>
  <si>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</si>
  <si>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</si>
  <si>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</si>
  <si>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</si>
  <si>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</si>
  <si>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</si>
  <si>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</si>
  <si>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</si>
  <si>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</si>
  <si>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</si>
  <si>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</si>
  <si>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</si>
  <si>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</si>
  <si>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</si>
  <si>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</si>
  <si>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</si>
  <si>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</si>
  <si>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</si>
  <si>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</si>
  <si>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</si>
  <si>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</si>
  <si>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</si>
  <si>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</si>
  <si>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</si>
  <si>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</si>
  <si>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</si>
  <si>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</si>
  <si>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</si>
  <si>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</si>
  <si>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</si>
  <si>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</si>
  <si>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</si>
  <si>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</si>
  <si>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</si>
  <si>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</si>
  <si>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</si>
  <si>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</si>
  <si>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</si>
  <si>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</si>
  <si>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</si>
  <si>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</si>
  <si>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</si>
  <si>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</si>
  <si>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</si>
  <si>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</si>
  <si>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</si>
  <si>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</si>
  <si>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</si>
  <si>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</si>
  <si>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</si>
  <si>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</si>
  <si>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</si>
  <si>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</si>
  <si>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</si>
  <si>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</si>
  <si>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</si>
  <si>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</si>
  <si>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</si>
  <si>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</si>
  <si>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</si>
  <si>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</si>
  <si>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</si>
  <si>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</si>
  <si>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</si>
  <si>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</si>
  <si>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</si>
  <si>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</si>
  <si>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</si>
  <si>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</si>
  <si>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</si>
  <si>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</si>
  <si>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</si>
  <si>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</si>
  <si>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</si>
  <si>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</si>
  <si>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</si>
  <si>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</si>
  <si>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</si>
  <si>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</si>
  <si>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</si>
  <si>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</si>
  <si>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</si>
  <si>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</si>
  <si>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</si>
  <si>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</si>
  <si>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</si>
  <si>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</si>
  <si>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</si>
  <si>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</si>
  <si>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</si>
  <si>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</si>
  <si>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</si>
  <si>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</si>
  <si>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</si>
  <si>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</si>
  <si>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</si>
  <si>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</si>
  <si>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</si>
  <si>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</si>
  <si>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</si>
  <si>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</si>
  <si>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</si>
  <si>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</si>
  <si>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</si>
  <si>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</si>
  <si>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</si>
  <si>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</si>
  <si>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</si>
  <si>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</si>
  <si>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</si>
  <si>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</si>
  <si>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</si>
  <si>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</si>
  <si>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</si>
  <si>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</si>
  <si>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</si>
  <si>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</si>
  <si>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</si>
  <si>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</si>
  <si>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</si>
  <si>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</si>
  <si>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</si>
  <si>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</si>
  <si>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</si>
  <si>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</si>
  <si>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</si>
  <si>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</si>
  <si>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</si>
  <si>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</si>
  <si>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</si>
  <si>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</si>
  <si>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</si>
  <si>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</si>
  <si>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</si>
  <si>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</si>
  <si>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</si>
  <si>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</si>
  <si>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</si>
  <si>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</si>
  <si>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</si>
  <si>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</si>
  <si>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</si>
  <si>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</si>
  <si>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</si>
  <si>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</si>
  <si>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</si>
  <si>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</si>
  <si>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</si>
  <si>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</si>
  <si>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</si>
  <si>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</si>
  <si>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</si>
  <si>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</si>
  <si>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</si>
  <si>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</si>
  <si>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</si>
  <si>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</si>
  <si>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</si>
  <si>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</si>
  <si>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</si>
  <si>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</si>
  <si>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</si>
  <si>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</si>
  <si>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</si>
  <si>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</si>
  <si>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</si>
  <si>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</si>
  <si>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</si>
  <si>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</si>
  <si>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</si>
  <si>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</si>
  <si>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</si>
  <si>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</si>
  <si>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</si>
  <si>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</si>
  <si>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</si>
  <si>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</si>
  <si>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</si>
  <si>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</si>
  <si>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</si>
  <si>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</si>
  <si>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</si>
  <si>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</si>
  <si>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</si>
  <si>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</si>
  <si>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</si>
  <si>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</si>
  <si>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</si>
  <si>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</si>
  <si>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</si>
  <si>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</si>
  <si>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</si>
  <si>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</si>
  <si>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</si>
  <si>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</si>
  <si>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</si>
  <si>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</si>
  <si>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</si>
  <si>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</si>
  <si>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</si>
  <si>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</si>
  <si>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</si>
  <si>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</si>
  <si>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</si>
  <si>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</si>
  <si>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</si>
  <si>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</si>
  <si>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</si>
  <si>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</si>
  <si>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</si>
  <si>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</si>
  <si>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</si>
  <si>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</si>
  <si>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</si>
  <si>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</si>
  <si>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</si>
  <si>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</si>
  <si>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</si>
  <si>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</si>
  <si>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</si>
  <si>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</si>
  <si>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</si>
  <si>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</si>
  <si>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</si>
  <si>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</si>
  <si>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</si>
  <si>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</si>
  <si>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</si>
  <si>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</si>
  <si>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</si>
  <si>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</si>
  <si>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</si>
  <si>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</si>
  <si>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</si>
  <si>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</si>
  <si>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</si>
  <si>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</si>
  <si>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</si>
  <si>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</si>
  <si>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</si>
  <si>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</si>
  <si>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</si>
  <si>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</si>
  <si>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</si>
  <si>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</si>
  <si>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</si>
  <si>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</si>
  <si>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</si>
  <si>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</si>
  <si>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</si>
  <si>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</si>
  <si>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</si>
  <si>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</si>
  <si>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</si>
  <si>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</si>
  <si>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</si>
  <si>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</si>
  <si>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</si>
  <si>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</si>
  <si>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</si>
  <si>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</si>
  <si>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</si>
  <si>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</si>
  <si>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</si>
  <si>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</si>
  <si>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</si>
  <si>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</si>
  <si>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</si>
  <si>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</si>
  <si>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</si>
  <si>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</si>
  <si>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</si>
  <si>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</si>
  <si>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</si>
  <si>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</si>
  <si>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</si>
  <si>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</si>
  <si>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</si>
  <si>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</si>
  <si>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</si>
  <si>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</si>
  <si>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</si>
  <si>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</si>
  <si>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</si>
  <si>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</si>
  <si>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</si>
  <si>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</si>
  <si>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</si>
  <si>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</si>
  <si>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</si>
  <si>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</si>
  <si>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</si>
  <si>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</si>
  <si>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</si>
  <si>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</si>
  <si>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</si>
  <si>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</si>
  <si>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</si>
  <si>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</si>
  <si>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</si>
  <si>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</si>
  <si>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</si>
  <si>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</si>
  <si>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</si>
  <si>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</si>
  <si>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</si>
  <si>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</si>
  <si>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</si>
  <si>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</si>
  <si>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</si>
  <si>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</si>
  <si>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</si>
  <si>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</si>
  <si>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</si>
  <si>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</si>
  <si>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</si>
  <si>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</si>
  <si>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</si>
  <si>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</si>
  <si>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</si>
  <si>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</si>
  <si>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</si>
  <si>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</si>
  <si>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</si>
  <si>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</si>
  <si>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</si>
  <si>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</si>
  <si>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</si>
  <si>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</si>
  <si>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</si>
  <si>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</si>
  <si>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</si>
  <si>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</si>
  <si>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</si>
  <si>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</si>
  <si>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</si>
  <si>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</si>
  <si>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</si>
  <si>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</si>
  <si>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</si>
  <si>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</si>
  <si>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</si>
  <si>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</si>
  <si>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</si>
  <si>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</si>
  <si>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</si>
  <si>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</si>
  <si>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</si>
  <si>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</si>
  <si>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</si>
  <si>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</si>
  <si>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</si>
  <si>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</si>
  <si>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</si>
  <si>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</si>
  <si>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</si>
  <si>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</si>
  <si>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</si>
  <si>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</si>
  <si>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</si>
  <si>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</si>
  <si>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</si>
  <si>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</si>
  <si>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</si>
  <si>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</si>
  <si>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</si>
  <si>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</si>
  <si>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</si>
  <si>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</si>
  <si>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</si>
  <si>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</si>
  <si>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</si>
  <si>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</si>
  <si>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</si>
  <si>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</si>
  <si>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</si>
  <si>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</si>
  <si>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</si>
  <si>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</si>
  <si>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</si>
  <si>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</si>
  <si>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</si>
  <si>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</si>
  <si>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</si>
  <si>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</si>
  <si>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</si>
  <si>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</si>
  <si>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</si>
  <si>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</si>
  <si>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</si>
  <si>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</si>
  <si>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</si>
  <si>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</si>
  <si>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</si>
  <si>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</si>
  <si>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</si>
  <si>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</si>
  <si>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</si>
  <si>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</si>
  <si>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</si>
  <si>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</si>
  <si>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</si>
  <si>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</si>
  <si>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</si>
  <si>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</si>
  <si>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</si>
  <si>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</si>
  <si>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</si>
  <si>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</si>
  <si>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</si>
  <si>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</si>
  <si>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</si>
  <si>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</si>
  <si>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</si>
  <si>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</si>
  <si>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</si>
  <si>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</si>
  <si>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</si>
  <si>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</si>
  <si>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</si>
  <si>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</si>
  <si>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</si>
  <si>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</si>
  <si>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</si>
  <si>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</si>
  <si>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</si>
  <si>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</si>
  <si>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</si>
  <si>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</si>
  <si>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</si>
  <si>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</si>
  <si>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</si>
  <si>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</si>
  <si>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</si>
  <si>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</si>
  <si>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</si>
  <si>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</si>
  <si>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</si>
  <si>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</si>
  <si>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</si>
  <si>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</si>
  <si>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</si>
  <si>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</si>
  <si>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</si>
  <si>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</si>
  <si>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</si>
  <si>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</si>
  <si>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</si>
  <si>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</si>
  <si>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</si>
  <si>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</si>
  <si>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</si>
  <si>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</si>
  <si>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</si>
  <si>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</si>
  <si>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</si>
  <si>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</si>
  <si>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</si>
  <si>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</si>
  <si>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</si>
  <si>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</si>
  <si>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</si>
  <si>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</si>
  <si>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</si>
  <si>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</si>
  <si>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</si>
  <si>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</si>
  <si>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</si>
  <si>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</si>
  <si>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</si>
  <si>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</si>
  <si>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</si>
  <si>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</si>
  <si>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</si>
  <si>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</si>
  <si>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</si>
  <si>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</si>
  <si>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</si>
  <si>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</si>
  <si>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</si>
  <si>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</si>
  <si>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</si>
  <si>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</si>
  <si>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</si>
  <si>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</si>
  <si>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</si>
  <si>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</si>
  <si>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</si>
  <si>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</si>
  <si>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</si>
  <si>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</si>
  <si>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</si>
  <si>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</si>
  <si>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</si>
  <si>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</si>
  <si>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</si>
  <si>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</si>
  <si>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</si>
  <si>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</si>
  <si>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</si>
  <si>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</si>
  <si>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</si>
  <si>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</si>
  <si>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</si>
  <si>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</si>
  <si>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</si>
  <si>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</si>
  <si>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</si>
  <si>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</si>
  <si>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</si>
  <si>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</si>
  <si>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</si>
  <si>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</si>
  <si>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</si>
  <si>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</si>
  <si>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</si>
  <si>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</si>
  <si>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</si>
  <si>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</si>
  <si>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</si>
  <si>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</si>
  <si>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</si>
  <si>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</si>
  <si>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</si>
  <si>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</si>
  <si>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</si>
  <si>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</si>
  <si>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</si>
  <si>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</si>
  <si>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</si>
  <si>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</si>
  <si>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</si>
  <si>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</si>
  <si>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</si>
  <si>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</si>
  <si>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</si>
  <si>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</si>
  <si>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</si>
  <si>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</si>
  <si>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</si>
  <si>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</si>
  <si>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</si>
  <si>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</si>
  <si>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</si>
  <si>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</si>
  <si>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</si>
  <si>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</si>
  <si>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</si>
  <si>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</si>
  <si>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</si>
  <si>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</si>
  <si>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</si>
  <si>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</si>
  <si>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</si>
  <si>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</si>
  <si>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</si>
  <si>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</si>
  <si>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</si>
  <si>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</si>
  <si>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</si>
  <si>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</si>
  <si>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</si>
  <si>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</si>
  <si>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</si>
  <si>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</si>
  <si>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</si>
  <si>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</si>
  <si>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</si>
  <si>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</si>
  <si>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</si>
  <si>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</si>
  <si>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</si>
  <si>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</si>
  <si>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</si>
  <si>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</si>
  <si>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</si>
  <si>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</si>
  <si>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</si>
  <si>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</si>
  <si>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</si>
  <si>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</si>
  <si>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</si>
  <si>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</si>
  <si>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</si>
  <si>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</si>
  <si>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</si>
  <si>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</si>
  <si>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</si>
  <si>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</si>
  <si>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</si>
  <si>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</si>
  <si>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</si>
  <si>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</si>
  <si>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</si>
  <si>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</si>
  <si>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</si>
  <si>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</si>
  <si>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</si>
  <si>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</si>
  <si>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</si>
  <si>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</si>
  <si>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</si>
  <si>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</si>
  <si>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</si>
  <si>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</si>
  <si>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</si>
  <si>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</si>
  <si>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</si>
  <si>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</si>
  <si>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</si>
  <si>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</si>
  <si>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</si>
  <si>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</si>
  <si>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</si>
  <si>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</si>
  <si>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</si>
  <si>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</si>
  <si>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</si>
  <si>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</si>
  <si>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</si>
  <si>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</si>
  <si>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</si>
  <si>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</si>
  <si>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</si>
  <si>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</si>
  <si>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</si>
  <si>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</si>
  <si>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</si>
  <si>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</si>
  <si>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</si>
  <si>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</si>
  <si>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</si>
  <si>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</si>
  <si>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</si>
  <si>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</si>
  <si>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</si>
  <si>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</si>
  <si>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</si>
  <si>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</si>
  <si>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</si>
  <si>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</si>
  <si>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</si>
  <si>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</si>
  <si>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</si>
  <si>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</si>
  <si>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</si>
  <si>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</si>
  <si>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</si>
  <si>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</si>
  <si>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</si>
  <si>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</si>
  <si>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</si>
  <si>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</si>
  <si>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</si>
  <si>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</si>
  <si>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</si>
  <si>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</si>
  <si>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</si>
  <si>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</si>
  <si>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</si>
  <si>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</si>
  <si>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</si>
  <si>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</si>
  <si>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</si>
  <si>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</si>
  <si>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</si>
  <si>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</si>
  <si>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</si>
  <si>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</si>
  <si>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</si>
  <si>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</si>
  <si>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</si>
  <si>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</si>
  <si>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</si>
  <si>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</si>
  <si>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</si>
  <si>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</si>
  <si>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</si>
  <si>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</si>
  <si>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</si>
  <si>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</si>
  <si>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</si>
  <si>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</si>
  <si>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</si>
  <si>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</si>
  <si>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</si>
  <si>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</si>
  <si>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</si>
  <si>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</si>
  <si>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</si>
  <si>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</si>
  <si>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</si>
  <si>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</si>
  <si>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</si>
  <si>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</si>
  <si>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</si>
  <si>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</si>
  <si>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</si>
  <si>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</si>
  <si>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</si>
  <si>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</si>
  <si>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</si>
  <si>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</si>
  <si>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</si>
  <si>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</si>
  <si>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</si>
  <si>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</si>
  <si>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</si>
  <si>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</si>
  <si>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</si>
  <si>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</si>
  <si>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</si>
  <si>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</si>
  <si>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</si>
  <si>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</si>
  <si>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</si>
  <si>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</si>
  <si>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</si>
  <si>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</si>
  <si>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</si>
  <si>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</si>
  <si>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</si>
  <si>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</si>
  <si>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</si>
  <si>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</si>
  <si>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</si>
  <si>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</si>
  <si>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</si>
  <si>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</si>
  <si>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</si>
  <si>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</si>
  <si>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</si>
  <si>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</si>
  <si>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</si>
  <si>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</si>
  <si>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</si>
  <si>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</si>
  <si>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</si>
  <si>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</si>
  <si>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</si>
  <si>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</si>
  <si>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</si>
  <si>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</si>
  <si>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</si>
  <si>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</si>
  <si>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</si>
  <si>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</si>
  <si>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</si>
  <si>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</si>
  <si>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</si>
  <si>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</si>
  <si>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</si>
  <si>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</si>
  <si>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</si>
  <si>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</si>
  <si>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</si>
  <si>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</si>
  <si>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</si>
  <si>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</si>
  <si>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</si>
  <si>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</si>
  <si>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</si>
  <si>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</si>
  <si>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</si>
  <si>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</si>
  <si>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</si>
  <si>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</si>
  <si>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</si>
  <si>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</si>
  <si>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</si>
  <si>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</si>
  <si>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</si>
  <si>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</si>
  <si>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</si>
  <si>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</si>
  <si>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</si>
  <si>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</si>
  <si>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</si>
  <si>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</si>
  <si>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</si>
  <si>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</si>
  <si>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</si>
  <si>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</si>
  <si>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</si>
  <si>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</si>
  <si>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</si>
  <si>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</si>
  <si>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</si>
  <si>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</si>
  <si>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</si>
  <si>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</si>
  <si>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</si>
  <si>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</si>
  <si>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</si>
  <si>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</si>
  <si>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</si>
  <si>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</si>
  <si>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</si>
  <si>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</si>
  <si>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</si>
  <si>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</si>
  <si>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</si>
  <si>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</si>
  <si>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</si>
  <si>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</si>
  <si>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</si>
  <si>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</si>
  <si>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</si>
  <si>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</si>
  <si>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</si>
  <si>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</si>
  <si>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</si>
  <si>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</si>
  <si>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</si>
  <si>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</si>
  <si>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</si>
  <si>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</si>
  <si>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</si>
  <si>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</si>
  <si>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</si>
  <si>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</si>
  <si>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</si>
  <si>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</si>
  <si>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</si>
  <si>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</si>
  <si>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</si>
  <si>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</si>
  <si>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</si>
  <si>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</si>
  <si>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</si>
  <si>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</si>
  <si>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</si>
  <si>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</si>
  <si>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</si>
  <si>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</si>
  <si>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</si>
  <si>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</si>
  <si>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</si>
  <si>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</si>
  <si>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</si>
  <si>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</si>
  <si>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</si>
  <si>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</si>
  <si>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</si>
  <si>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</si>
  <si>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</si>
  <si>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</si>
  <si>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</si>
  <si>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</si>
  <si>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</si>
  <si>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</si>
  <si>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</si>
  <si>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</si>
  <si>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</si>
  <si>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</si>
  <si>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</si>
  <si>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</si>
  <si>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</si>
  <si>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</si>
  <si>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</si>
  <si>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</si>
  <si>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</si>
  <si>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</si>
  <si>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</si>
  <si>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</si>
  <si>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</si>
  <si>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</si>
  <si>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</si>
  <si>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</si>
  <si>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</si>
  <si>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</si>
  <si>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</si>
  <si>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</si>
  <si>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</si>
  <si>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</si>
  <si>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</si>
  <si>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</si>
  <si>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</si>
  <si>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</si>
  <si>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</si>
  <si>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</si>
  <si>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</si>
  <si>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</si>
  <si>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</si>
  <si>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</si>
  <si>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</si>
  <si>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</si>
  <si>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</si>
  <si>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</si>
  <si>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</si>
  <si>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</si>
  <si>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</si>
  <si>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</si>
  <si>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</si>
  <si>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</si>
  <si>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</si>
  <si>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</si>
  <si>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</si>
  <si>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</si>
  <si>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</si>
  <si>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</si>
  <si>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</si>
  <si>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</si>
  <si>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</si>
  <si>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</si>
  <si>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</si>
  <si>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</si>
  <si>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</si>
  <si>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</si>
  <si>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</si>
  <si>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</si>
  <si>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</si>
  <si>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</si>
  <si>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</si>
  <si>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</si>
  <si>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</si>
  <si>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</si>
  <si>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</si>
  <si>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</si>
  <si>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</si>
  <si>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</si>
  <si>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</si>
  <si>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</si>
  <si>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</si>
  <si>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</si>
  <si>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</si>
  <si>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</si>
  <si>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</si>
  <si>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</si>
  <si>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</si>
  <si>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</si>
  <si>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</si>
  <si>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</si>
  <si>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</si>
  <si>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</si>
  <si>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</si>
  <si>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</si>
  <si>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</si>
  <si>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</si>
  <si>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</si>
  <si>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</si>
  <si>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</si>
  <si>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</si>
  <si>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</si>
  <si>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</si>
  <si>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</si>
  <si>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</si>
  <si>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</si>
  <si>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</si>
  <si>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</si>
  <si>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</si>
  <si>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</si>
  <si>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</si>
  <si>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</si>
  <si>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</si>
  <si>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</si>
  <si>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</si>
  <si>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</si>
  <si>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</si>
  <si>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</si>
  <si>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</si>
  <si>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</si>
  <si>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</si>
  <si>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</si>
  <si>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</si>
  <si>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</si>
  <si>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</si>
  <si>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</si>
  <si>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</si>
  <si>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</si>
  <si>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</si>
  <si>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</si>
  <si>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</si>
  <si>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</si>
  <si>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</si>
  <si>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</si>
  <si>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</si>
  <si>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</si>
  <si>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</si>
  <si>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</si>
  <si>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</si>
  <si>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</si>
  <si>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</si>
  <si>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</si>
  <si>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</si>
  <si>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</si>
  <si>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</si>
  <si>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</si>
  <si>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</si>
  <si>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</si>
  <si>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</si>
  <si>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</si>
  <si>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</si>
  <si>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</si>
  <si>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</si>
  <si>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</si>
  <si>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</si>
  <si>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</si>
  <si>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</si>
  <si>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</si>
  <si>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</si>
  <si>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</si>
  <si>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</si>
  <si>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</si>
  <si>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</si>
  <si>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</si>
  <si>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</si>
  <si>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</si>
  <si>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</si>
  <si>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</si>
  <si>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</si>
  <si>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</si>
  <si>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</si>
  <si>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</si>
  <si>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</si>
  <si>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</si>
  <si>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</si>
  <si>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</si>
  <si>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</si>
  <si>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</si>
  <si>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</si>
  <si>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</si>
  <si>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</si>
  <si>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</si>
  <si>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</si>
  <si>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</si>
  <si>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</si>
  <si>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</si>
  <si>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</si>
  <si>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</si>
  <si>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</si>
  <si>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</si>
  <si>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</si>
  <si>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</si>
  <si>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</si>
  <si>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</si>
  <si>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</si>
  <si>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</si>
  <si>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</si>
  <si>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</si>
  <si>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</si>
  <si>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</si>
  <si>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</si>
  <si>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</si>
  <si>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</si>
  <si>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</si>
  <si>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</si>
  <si>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</si>
  <si>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</si>
  <si>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</si>
  <si>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</si>
  <si>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</si>
  <si>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</si>
  <si>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</si>
  <si>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</si>
  <si>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</si>
  <si>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</si>
  <si>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</si>
  <si>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</si>
  <si>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</si>
  <si>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</si>
  <si>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</si>
  <si>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</si>
  <si>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</si>
  <si>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</si>
  <si>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</si>
  <si>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</si>
  <si>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</si>
  <si>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</si>
  <si>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</si>
  <si>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</si>
  <si>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</si>
  <si>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</si>
  <si>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</si>
  <si>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</si>
  <si>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</si>
  <si>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</si>
  <si>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</si>
  <si>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</si>
  <si>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</si>
  <si>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</si>
  <si>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</si>
  <si>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</si>
  <si>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</si>
  <si>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</si>
  <si>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</si>
  <si>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</si>
  <si>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</si>
  <si>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</si>
  <si>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</si>
  <si>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</si>
  <si>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</si>
  <si>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</si>
  <si>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</si>
  <si>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</si>
  <si>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</si>
  <si>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</si>
  <si>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</si>
  <si>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</si>
  <si>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</si>
  <si>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</si>
  <si>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</si>
  <si>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</si>
  <si>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</si>
  <si>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</si>
  <si>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</si>
  <si>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</si>
  <si>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</si>
  <si>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</si>
  <si>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</si>
  <si>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</si>
  <si>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</si>
  <si>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</si>
  <si>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</si>
  <si>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</si>
  <si>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</si>
  <si>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</si>
  <si>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</si>
  <si>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</si>
  <si>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</si>
  <si>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</si>
  <si>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</si>
  <si>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</si>
  <si>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</si>
  <si>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</si>
  <si>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</si>
  <si>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</si>
  <si>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</si>
  <si>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</si>
  <si>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</si>
  <si>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</si>
  <si>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</si>
  <si>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</si>
  <si>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</si>
  <si>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</si>
  <si>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</si>
  <si>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</si>
  <si>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</si>
  <si>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</si>
  <si>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</si>
  <si>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</si>
  <si>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</si>
  <si>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</si>
  <si>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</si>
  <si>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</si>
  <si>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</si>
  <si>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</si>
  <si>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</si>
  <si>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</si>
  <si>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</si>
  <si>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</si>
  <si>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</si>
  <si>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</si>
  <si>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</si>
  <si>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</si>
  <si>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</si>
  <si>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</si>
  <si>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</si>
  <si>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</si>
  <si>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</si>
  <si>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</si>
  <si>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</si>
  <si>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</si>
  <si>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</si>
  <si>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</si>
  <si>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</si>
  <si>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</si>
  <si>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</si>
  <si>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</si>
  <si>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</si>
  <si>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</si>
  <si>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</si>
  <si>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</si>
  <si>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</si>
  <si>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</si>
  <si>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</si>
  <si>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</si>
  <si>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</si>
  <si>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</si>
  <si>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</si>
  <si>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</si>
  <si>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</si>
  <si>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</si>
  <si>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</si>
  <si>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</si>
  <si>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</si>
  <si>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</si>
  <si>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</si>
  <si>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</si>
  <si>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</si>
  <si>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</si>
  <si>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</si>
  <si>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</si>
  <si>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</si>
  <si>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</si>
  <si>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</si>
  <si>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</si>
  <si>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</si>
  <si>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</si>
  <si>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</si>
  <si>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</si>
  <si>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</si>
  <si>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</si>
  <si>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</si>
  <si>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</si>
  <si>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</si>
  <si>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</si>
  <si>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</si>
  <si>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</si>
  <si>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</si>
  <si>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</si>
  <si>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</si>
  <si>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</si>
  <si>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</si>
  <si>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</si>
  <si>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</si>
  <si>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</si>
  <si>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</si>
  <si>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</si>
  <si>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</si>
  <si>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</si>
  <si>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</si>
  <si>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</si>
  <si>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</si>
  <si>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</si>
  <si>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</si>
  <si>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</si>
  <si>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</si>
  <si>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</si>
  <si>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</si>
  <si>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</si>
  <si>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</si>
  <si>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</si>
  <si>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</si>
  <si>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</si>
  <si>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</si>
  <si>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</si>
  <si>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</si>
  <si>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</si>
  <si>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</si>
  <si>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</si>
  <si>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</si>
  <si>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</si>
  <si>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</si>
  <si>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</si>
  <si>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</si>
  <si>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</si>
  <si>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</si>
  <si>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</si>
  <si>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</si>
  <si>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</si>
  <si>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</si>
  <si>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</si>
  <si>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</si>
  <si>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</si>
  <si>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</si>
  <si>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</si>
  <si>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</si>
  <si>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</si>
  <si>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</si>
  <si>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</si>
  <si>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</si>
  <si>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</si>
  <si>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</si>
  <si>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</si>
  <si>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</si>
  <si>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</si>
  <si>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</si>
  <si>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</si>
  <si>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</si>
  <si>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</si>
  <si>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</si>
  <si>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</si>
  <si>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</si>
  <si>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</si>
  <si>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</si>
  <si>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</si>
  <si>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</si>
  <si>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</si>
  <si>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</si>
  <si>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</si>
  <si>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</si>
  <si>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</si>
  <si>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</si>
  <si>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</si>
  <si>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</si>
  <si>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</si>
  <si>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</si>
  <si>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</si>
  <si>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</si>
  <si>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</si>
  <si>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</si>
  <si>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</si>
  <si>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</si>
  <si>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</si>
  <si>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</si>
  <si>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</si>
  <si>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</si>
  <si>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</si>
  <si>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</si>
  <si>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</si>
  <si>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</si>
  <si>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</si>
  <si>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</si>
  <si>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</si>
  <si>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</si>
  <si>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</si>
  <si>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</si>
  <si>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</si>
  <si>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</si>
  <si>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</si>
  <si>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</si>
  <si>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</si>
  <si>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</si>
  <si>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</si>
  <si>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</si>
  <si>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</si>
  <si>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</si>
  <si>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</si>
  <si>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</si>
  <si>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</si>
  <si>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</si>
  <si>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</si>
  <si>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</si>
  <si>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</si>
  <si>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</si>
  <si>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</si>
  <si>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</si>
  <si>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</si>
  <si>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</si>
  <si>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</si>
  <si>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</si>
  <si>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</si>
  <si>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</si>
  <si>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</si>
  <si>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</si>
  <si>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</si>
  <si>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</si>
  <si>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</si>
  <si>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</si>
  <si>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</si>
  <si>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</si>
  <si>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</si>
  <si>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</si>
  <si>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</si>
  <si>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</si>
  <si>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</si>
  <si>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</si>
  <si>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</si>
  <si>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</si>
  <si>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</si>
  <si>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</si>
  <si>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</si>
  <si>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</si>
  <si>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</si>
  <si>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</si>
  <si>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</si>
  <si>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</si>
  <si>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</si>
  <si>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</si>
  <si>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</si>
  <si>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</si>
  <si>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</si>
  <si>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</si>
  <si>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</si>
  <si>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</si>
  <si>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</si>
  <si>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</si>
  <si>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</si>
  <si>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</si>
  <si>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</si>
  <si>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</si>
  <si>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</si>
  <si>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</si>
  <si>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</si>
  <si>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</si>
  <si>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</si>
  <si>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</si>
  <si>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</si>
  <si>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</si>
  <si>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</si>
  <si>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</si>
  <si>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</si>
  <si>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</si>
  <si>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</si>
  <si>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</si>
  <si>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</si>
  <si>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</si>
  <si>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</si>
  <si>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</si>
  <si>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</si>
  <si>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</si>
  <si>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</si>
  <si>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</si>
  <si>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</si>
  <si>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</si>
  <si>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</si>
  <si>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</si>
  <si>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</si>
  <si>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</si>
  <si>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</si>
  <si>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</si>
  <si>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</si>
  <si>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</si>
  <si>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</si>
  <si>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</si>
  <si>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</si>
  <si>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</si>
  <si>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</si>
  <si>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</si>
  <si>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</si>
  <si>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</si>
  <si>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</si>
  <si>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</si>
  <si>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</si>
  <si>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</si>
  <si>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</si>
  <si>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</si>
  <si>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</si>
  <si>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</si>
  <si>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</si>
  <si>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</si>
  <si>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</si>
  <si>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</si>
  <si>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</si>
  <si>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</si>
  <si>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</si>
  <si>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</si>
  <si>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</si>
  <si>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</si>
  <si>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</si>
  <si>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</si>
  <si>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</si>
  <si>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</si>
  <si>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</si>
  <si>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</si>
  <si>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</si>
  <si>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</si>
  <si>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</si>
  <si>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</si>
  <si>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</si>
  <si>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</si>
  <si>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</si>
  <si>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</si>
  <si>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</si>
  <si>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</si>
  <si>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</si>
  <si>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</si>
  <si>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</si>
  <si>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</si>
  <si>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</si>
  <si>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</si>
  <si>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</si>
  <si>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</si>
  <si>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</si>
  <si>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</si>
  <si>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</si>
  <si>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</si>
  <si>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</si>
  <si>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</si>
  <si>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</si>
  <si>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</si>
  <si>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</si>
  <si>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</si>
  <si>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</si>
  <si>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</si>
  <si>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</si>
  <si>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</si>
  <si>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</si>
  <si>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</si>
  <si>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</si>
  <si>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</si>
  <si>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</si>
  <si>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</si>
  <si>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</si>
  <si>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</si>
  <si>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</si>
  <si>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</si>
  <si>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</si>
  <si>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</si>
  <si>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</si>
  <si>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</si>
  <si>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</si>
  <si>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</si>
  <si>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</si>
  <si>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</si>
  <si>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</si>
  <si>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</si>
  <si>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</si>
  <si>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</si>
  <si>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</si>
  <si>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</si>
  <si>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</si>
  <si>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</si>
  <si>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</si>
  <si>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</si>
  <si>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</si>
  <si>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</si>
  <si>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</si>
  <si>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</si>
  <si>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</si>
  <si>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</si>
  <si>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</si>
  <si>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</si>
  <si>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</si>
  <si>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</si>
  <si>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</si>
  <si>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</si>
  <si>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</si>
  <si>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</si>
  <si>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</si>
  <si>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</si>
  <si>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</si>
  <si>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</si>
  <si>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</si>
  <si>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</si>
  <si>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</si>
  <si>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</si>
  <si>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</si>
  <si>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</si>
  <si>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</si>
  <si>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</si>
  <si>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</si>
  <si>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</si>
  <si>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</si>
  <si>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</si>
  <si>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</si>
  <si>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</si>
  <si>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</si>
  <si>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</si>
  <si>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</si>
  <si>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</si>
  <si>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</si>
  <si>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</si>
  <si>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</si>
  <si>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</si>
  <si>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</si>
  <si>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</si>
  <si>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</si>
  <si>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</si>
  <si>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</si>
  <si>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</si>
  <si>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</si>
  <si>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</si>
  <si>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</si>
  <si>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</si>
  <si>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</si>
  <si>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</si>
  <si>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</si>
  <si>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</si>
  <si>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</si>
  <si>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</si>
  <si>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</si>
  <si>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</si>
  <si>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</si>
  <si>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</si>
  <si>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</si>
  <si>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</si>
  <si>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</si>
  <si>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</si>
  <si>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</si>
  <si>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</si>
  <si>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</si>
  <si>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</si>
  <si>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</si>
  <si>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</si>
  <si>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</si>
  <si>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</si>
  <si>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</si>
  <si>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</si>
  <si>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</si>
  <si>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</si>
  <si>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</si>
  <si>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</si>
  <si>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</si>
  <si>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</si>
  <si>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</si>
  <si>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</si>
  <si>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</si>
  <si>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</si>
  <si>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</si>
  <si>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</si>
  <si>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</si>
  <si>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</si>
  <si>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</si>
  <si>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</si>
  <si>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</si>
  <si>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</si>
  <si>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</si>
  <si>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</si>
  <si>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</si>
  <si>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</si>
  <si>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</si>
  <si>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</si>
  <si>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</si>
  <si>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</si>
  <si>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</si>
  <si>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</si>
  <si>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</si>
  <si>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</si>
  <si>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</si>
  <si>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</si>
  <si>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</si>
  <si>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</si>
  <si>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</si>
  <si>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</si>
  <si>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</si>
  <si>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</si>
  <si>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</si>
  <si>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</si>
  <si>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</si>
  <si>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</si>
  <si>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</si>
  <si>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</si>
  <si>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</si>
  <si>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</si>
  <si>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</si>
  <si>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</si>
  <si>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</si>
  <si>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</si>
  <si>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</si>
  <si>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</si>
  <si>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</si>
  <si>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</si>
  <si>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</si>
  <si>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</si>
  <si>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</si>
  <si>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</si>
  <si>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</si>
  <si>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</si>
  <si>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</si>
  <si>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</si>
  <si>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</si>
  <si>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</si>
  <si>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</si>
  <si>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</si>
  <si>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</si>
  <si>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</si>
  <si>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</si>
  <si>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</si>
  <si>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</si>
  <si>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</si>
  <si>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</si>
  <si>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</si>
  <si>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</si>
  <si>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</si>
  <si>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</si>
  <si>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</si>
  <si>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</si>
  <si>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</si>
  <si>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</si>
  <si>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</si>
  <si>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</si>
  <si>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</si>
  <si>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</si>
  <si>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</si>
  <si>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</si>
  <si>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</si>
  <si>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</si>
  <si>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</si>
  <si>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</si>
  <si>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</si>
  <si>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</si>
  <si>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</si>
  <si>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</si>
  <si>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</si>
  <si>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</si>
  <si>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</si>
  <si>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</si>
  <si>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</si>
  <si>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</si>
  <si>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</si>
  <si>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</si>
  <si>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</si>
  <si>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</si>
  <si>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</si>
  <si>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</si>
  <si>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</si>
  <si>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</si>
  <si>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</si>
  <si>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</si>
  <si>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</si>
  <si>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</si>
  <si>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</si>
  <si>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</si>
  <si>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</si>
  <si>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</si>
  <si>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</si>
  <si>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</si>
  <si>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</si>
  <si>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</si>
  <si>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</si>
  <si>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</si>
  <si>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</si>
  <si>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</si>
  <si>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</si>
  <si>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</si>
  <si>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</si>
  <si>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</si>
  <si>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</si>
  <si>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</si>
  <si>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</si>
  <si>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</si>
  <si>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</si>
  <si>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</si>
  <si>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</si>
  <si>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</si>
  <si>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</si>
  <si>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</si>
  <si>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</si>
  <si>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</si>
  <si>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</si>
  <si>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</si>
  <si>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</si>
  <si>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</si>
  <si>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</si>
  <si>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</si>
  <si>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</si>
  <si>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</si>
  <si>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</si>
  <si>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</si>
  <si>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</si>
  <si>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</si>
  <si>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</si>
  <si>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</si>
  <si>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</si>
  <si>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</si>
  <si>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</si>
  <si>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</si>
  <si>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</si>
  <si>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</si>
  <si>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</si>
  <si>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</si>
  <si>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</si>
  <si>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</si>
  <si>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</si>
  <si>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</si>
  <si>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</si>
  <si>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</si>
  <si>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</si>
  <si>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</si>
  <si>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</si>
  <si>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</si>
  <si>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</si>
  <si>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</si>
  <si>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</si>
  <si>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</si>
  <si>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</si>
  <si>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</si>
  <si>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</si>
  <si>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</si>
  <si>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</si>
  <si>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</si>
  <si>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</si>
  <si>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</si>
  <si>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</si>
  <si>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</si>
  <si>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</si>
  <si>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</si>
  <si>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</si>
  <si>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</si>
  <si>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</si>
  <si>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</si>
  <si>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</si>
  <si>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</si>
  <si>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</si>
  <si>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</si>
  <si>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</si>
  <si>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</si>
  <si>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</si>
  <si>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</si>
  <si>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</si>
  <si>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</si>
  <si>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</si>
  <si>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</si>
  <si>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</si>
  <si>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</si>
  <si>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</si>
  <si>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</si>
  <si>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</si>
  <si>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</si>
  <si>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</si>
  <si>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</si>
  <si>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</si>
  <si>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</si>
  <si>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</si>
  <si>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</si>
  <si>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</si>
  <si>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</si>
  <si>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</si>
  <si>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</si>
  <si>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</si>
  <si>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</si>
  <si>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</si>
  <si>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</si>
  <si>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</si>
  <si>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</si>
  <si>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</si>
  <si>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</si>
  <si>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</si>
  <si>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</si>
  <si>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</si>
  <si>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</si>
  <si>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</si>
  <si>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</si>
  <si>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</si>
  <si>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</si>
  <si>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</si>
  <si>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</si>
  <si>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</si>
  <si>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</si>
  <si>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</si>
  <si>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</si>
  <si>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</si>
  <si>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</si>
  <si>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</si>
  <si>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</si>
  <si>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</si>
  <si>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</si>
  <si>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</si>
  <si>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</si>
  <si>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</si>
  <si>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</si>
  <si>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</si>
  <si>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</si>
  <si>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</si>
  <si>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</si>
  <si>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</si>
  <si>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</si>
  <si>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</si>
  <si>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</si>
  <si>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</si>
  <si>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</si>
  <si>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</si>
  <si>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</si>
  <si>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</si>
  <si>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</si>
  <si>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</si>
  <si>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</si>
  <si>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</si>
  <si>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</si>
  <si>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</si>
  <si>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</si>
  <si>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</si>
  <si>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</si>
  <si>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</si>
  <si>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</si>
  <si>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</si>
  <si>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</si>
  <si>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</si>
  <si>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</si>
  <si>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</si>
  <si>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</si>
  <si>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</si>
  <si>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</si>
  <si>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</si>
  <si>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</si>
  <si>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</si>
  <si>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</si>
  <si>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</si>
  <si>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</si>
  <si>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</si>
  <si>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</si>
  <si>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</si>
  <si>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</si>
  <si>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</si>
  <si>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</si>
  <si>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</si>
  <si>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</si>
  <si>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</si>
  <si>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</si>
  <si>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</si>
  <si>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</si>
  <si>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</si>
  <si>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</si>
  <si>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</si>
  <si>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</si>
  <si>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</si>
  <si>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</si>
  <si>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</si>
  <si>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</si>
  <si>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</si>
  <si>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</si>
  <si>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</si>
  <si>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</si>
  <si>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</si>
  <si>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</si>
  <si>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</si>
  <si>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</si>
  <si>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</si>
  <si>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</si>
  <si>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</si>
  <si>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</si>
  <si>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</si>
  <si>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</si>
  <si>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</si>
  <si>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</si>
  <si>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</si>
  <si>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</si>
  <si>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</si>
  <si>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</si>
  <si>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</si>
  <si>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</si>
  <si>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</si>
  <si>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</si>
  <si>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</si>
  <si>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</si>
  <si>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</si>
  <si>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</si>
  <si>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</si>
  <si>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</si>
  <si>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</si>
  <si>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</si>
  <si>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</si>
  <si>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</si>
  <si>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</si>
  <si>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</si>
  <si>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</si>
  <si>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</si>
  <si>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</si>
  <si>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</si>
  <si>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</si>
  <si>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</si>
  <si>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</si>
  <si>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</si>
  <si>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</si>
  <si>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</si>
  <si>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</si>
  <si>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</si>
  <si>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</si>
  <si>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</si>
  <si>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</si>
  <si>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</si>
  <si>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</si>
  <si>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</si>
  <si>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</si>
  <si>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</si>
  <si>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</si>
  <si>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</si>
  <si>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</si>
  <si>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</si>
  <si>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</si>
  <si>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</si>
  <si>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</si>
  <si>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</si>
  <si>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</si>
  <si>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</si>
  <si>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</si>
  <si>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</si>
  <si>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</si>
  <si>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</si>
  <si>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</si>
  <si>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</si>
  <si>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</si>
  <si>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</si>
  <si>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</si>
  <si>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</si>
  <si>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</si>
  <si>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</si>
  <si>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</si>
  <si>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</si>
  <si>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</si>
  <si>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</si>
  <si>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</si>
  <si>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</si>
  <si>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</si>
  <si>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</si>
  <si>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</si>
  <si>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</si>
  <si>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</si>
  <si>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</si>
  <si>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</si>
  <si>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</si>
  <si>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</si>
  <si>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</si>
  <si>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</si>
  <si>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</si>
  <si>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</si>
  <si>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</si>
  <si>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</si>
  <si>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</si>
  <si>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</si>
  <si>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</si>
  <si>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</si>
  <si>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</si>
  <si>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</si>
  <si>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</si>
  <si>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</si>
  <si>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</si>
  <si>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</si>
  <si>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</si>
  <si>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</si>
  <si>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</si>
  <si>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</si>
  <si>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</si>
  <si>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</si>
  <si>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</si>
  <si>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</si>
  <si>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</si>
  <si>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</si>
  <si>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</si>
  <si>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</si>
  <si>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</si>
  <si>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</si>
  <si>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</si>
  <si>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</si>
  <si>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</si>
  <si>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</si>
  <si>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</si>
  <si>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</si>
  <si>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</si>
  <si>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</si>
  <si>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</si>
  <si>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</si>
  <si>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</si>
  <si>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</si>
  <si>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</si>
  <si>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</si>
  <si>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</si>
  <si>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</si>
  <si>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</si>
  <si>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</si>
  <si>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</si>
  <si>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</si>
  <si>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</si>
  <si>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</si>
  <si>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</si>
  <si>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</si>
  <si>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</si>
  <si>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</si>
  <si>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</si>
  <si>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</si>
  <si>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</si>
  <si>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</si>
  <si>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</si>
  <si>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</si>
  <si>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</si>
  <si>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</si>
  <si>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</si>
  <si>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</si>
  <si>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</si>
  <si>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</si>
  <si>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</si>
  <si>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</si>
  <si>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</si>
  <si>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</si>
  <si>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</si>
  <si>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</si>
  <si>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</si>
  <si>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</si>
  <si>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</si>
  <si>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</si>
  <si>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</si>
  <si>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</si>
  <si>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</si>
  <si>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</si>
  <si>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</si>
  <si>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</si>
  <si>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</si>
  <si>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</si>
  <si>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</si>
  <si>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</si>
  <si>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</si>
  <si>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</si>
  <si>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</si>
  <si>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</si>
  <si>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</si>
  <si>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</si>
  <si>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</si>
  <si>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</si>
  <si>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</si>
  <si>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</si>
  <si>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</si>
  <si>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</si>
  <si>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</si>
  <si>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</si>
  <si>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</si>
  <si>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</si>
  <si>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</si>
  <si>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</si>
  <si>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</si>
  <si>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</si>
  <si>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</si>
  <si>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</si>
  <si>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</si>
  <si>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</si>
  <si>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</si>
  <si>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</si>
  <si>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</si>
  <si>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</si>
  <si>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</si>
  <si>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</si>
  <si>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</si>
  <si>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</si>
  <si>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</si>
  <si>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</si>
  <si>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</si>
  <si>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</si>
  <si>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</si>
  <si>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</si>
  <si>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</si>
  <si>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</si>
  <si>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</si>
  <si>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</si>
  <si>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</si>
  <si>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</si>
  <si>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</si>
  <si>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</si>
  <si>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</si>
  <si>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</si>
  <si>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</si>
  <si>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</si>
  <si>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</si>
  <si>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</si>
  <si>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</si>
  <si>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</si>
  <si>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</si>
  <si>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</si>
  <si>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</si>
  <si>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</si>
  <si>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</si>
  <si>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</si>
  <si>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</si>
  <si>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</si>
  <si>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</si>
  <si>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</si>
  <si>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</si>
  <si>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</si>
  <si>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</si>
  <si>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</si>
  <si>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</si>
  <si>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</si>
  <si>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</si>
  <si>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</si>
  <si>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</si>
  <si>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</si>
  <si>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</si>
  <si>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</si>
  <si>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</si>
  <si>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</si>
  <si>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</si>
  <si>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</si>
  <si>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</si>
  <si>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</si>
  <si>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</si>
  <si>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</si>
  <si>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</si>
  <si>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</si>
  <si>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</si>
  <si>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</si>
  <si>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</si>
  <si>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</si>
  <si>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</si>
  <si>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</si>
  <si>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</si>
  <si>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</si>
  <si>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</si>
  <si>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</si>
  <si>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</si>
  <si>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</si>
  <si>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</si>
  <si>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</si>
  <si>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</si>
  <si>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</si>
  <si>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</si>
  <si>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</si>
  <si>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</si>
  <si>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</si>
  <si>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</si>
  <si>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</si>
  <si>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</si>
  <si>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</si>
  <si>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</si>
  <si>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</si>
  <si>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</si>
  <si>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</si>
  <si>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</si>
  <si>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</si>
  <si>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</si>
  <si>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</si>
  <si>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</si>
  <si>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</si>
  <si>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</si>
  <si>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</si>
  <si>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</si>
  <si>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</si>
  <si>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</si>
  <si>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</si>
  <si>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</si>
  <si>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</si>
  <si>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</si>
  <si>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</si>
  <si>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</si>
  <si>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</si>
  <si>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</si>
  <si>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</si>
  <si>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</si>
  <si>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</si>
  <si>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</si>
  <si>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</si>
  <si>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</si>
  <si>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</si>
  <si>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</si>
  <si>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</si>
  <si>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</si>
  <si>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</si>
  <si>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</si>
  <si>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</si>
  <si>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</si>
  <si>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</si>
  <si>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</si>
  <si>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</si>
  <si>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</si>
  <si>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</si>
  <si>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</si>
  <si>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</si>
  <si>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</si>
  <si>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</si>
  <si>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</si>
  <si>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</si>
  <si>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</si>
  <si>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</si>
  <si>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</si>
  <si>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</si>
  <si>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</si>
  <si>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</si>
  <si>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</si>
  <si>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</si>
  <si>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</si>
  <si>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</si>
  <si>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</si>
  <si>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</si>
  <si>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</si>
  <si>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</si>
  <si>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</si>
  <si>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</si>
  <si>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</si>
  <si>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</si>
  <si>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</si>
  <si>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</si>
  <si>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</si>
  <si>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</si>
  <si>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</si>
  <si>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</si>
  <si>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</si>
  <si>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</si>
  <si>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</si>
  <si>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</si>
  <si>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</si>
  <si>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</si>
  <si>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</si>
  <si>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</si>
  <si>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</si>
  <si>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</si>
  <si>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</si>
  <si>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</si>
  <si>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</si>
  <si>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</si>
  <si>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</si>
  <si>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</si>
  <si>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</si>
  <si>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</si>
  <si>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</si>
  <si>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</si>
  <si>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</si>
  <si>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</si>
  <si>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</si>
  <si>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</si>
  <si>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</si>
  <si>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</si>
  <si>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</si>
  <si>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</si>
  <si>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</si>
  <si>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</si>
  <si>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</si>
  <si>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</si>
  <si>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</si>
  <si>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</si>
  <si>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</si>
  <si>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</si>
  <si>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</si>
  <si>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</si>
  <si>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</si>
  <si>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</si>
  <si>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</si>
  <si>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</si>
  <si>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</si>
  <si>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</si>
  <si>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</si>
  <si>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</si>
  <si>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</si>
  <si>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</si>
  <si>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</si>
  <si>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</si>
  <si>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</si>
  <si>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</si>
  <si>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</si>
  <si>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</si>
  <si>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</si>
  <si>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</si>
  <si>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</si>
  <si>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</si>
  <si>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</si>
  <si>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</si>
  <si>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</si>
  <si>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</si>
  <si>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</si>
  <si>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</si>
  <si>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</si>
  <si>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</si>
  <si>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</si>
  <si>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</si>
  <si>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</si>
  <si>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</si>
  <si>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</si>
  <si>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</si>
  <si>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</si>
  <si>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</si>
  <si>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</si>
  <si>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</si>
  <si>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</si>
  <si>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</si>
  <si>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</si>
  <si>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</si>
  <si>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</si>
  <si>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</si>
  <si>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</si>
  <si>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</si>
  <si>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</si>
  <si>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</si>
  <si>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</si>
  <si>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</si>
  <si>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</si>
  <si>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</si>
  <si>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</si>
  <si>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</si>
  <si>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</si>
  <si>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</si>
  <si>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</si>
  <si>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</si>
  <si>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</si>
  <si>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</si>
  <si>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</si>
  <si>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</si>
  <si>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</si>
  <si>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</si>
  <si>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</si>
  <si>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</si>
  <si>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</si>
  <si>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</si>
  <si>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</si>
  <si>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</si>
  <si>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</si>
  <si>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</si>
  <si>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</si>
  <si>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</si>
  <si>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</si>
  <si>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</si>
  <si>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</si>
  <si>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</si>
  <si>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</si>
  <si>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</si>
  <si>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</si>
  <si>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</si>
  <si>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</si>
  <si>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</si>
  <si>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</si>
  <si>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</si>
  <si>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</si>
  <si>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</si>
  <si>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</si>
  <si>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</si>
  <si>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</si>
  <si>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</si>
  <si>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</si>
  <si>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</si>
  <si>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</si>
  <si>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</si>
  <si>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</si>
  <si>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</si>
  <si>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</si>
  <si>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</si>
  <si>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</si>
  <si>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</si>
  <si>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</si>
  <si>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</si>
  <si>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</si>
  <si>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</si>
  <si>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</si>
  <si>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</si>
  <si>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</si>
  <si>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</si>
  <si>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</si>
  <si>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</si>
  <si>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</si>
  <si>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</si>
  <si>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</si>
  <si>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</si>
  <si>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</si>
  <si>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</si>
  <si>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</si>
  <si>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</si>
  <si>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</si>
  <si>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</si>
  <si>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</si>
  <si>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</si>
  <si>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</si>
  <si>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</si>
  <si>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</si>
  <si>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</si>
  <si>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</si>
  <si>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</si>
  <si>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</si>
  <si>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</si>
  <si>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</si>
  <si>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</si>
  <si>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</si>
  <si>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</si>
  <si>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</si>
  <si>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</si>
  <si>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</si>
  <si>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</si>
  <si>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</si>
  <si>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</si>
  <si>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</si>
  <si>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</si>
  <si>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</si>
  <si>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</si>
  <si>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</si>
  <si>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</si>
  <si>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</si>
  <si>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</si>
  <si>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</si>
  <si>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</si>
  <si>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</si>
  <si>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</si>
  <si>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</si>
  <si>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</si>
  <si>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</si>
  <si>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</si>
  <si>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</si>
  <si>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</si>
  <si>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</si>
  <si>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</si>
  <si>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</si>
  <si>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</si>
  <si>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</si>
  <si>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</si>
  <si>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</si>
  <si>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</si>
  <si>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</si>
  <si>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</si>
  <si>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</si>
  <si>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</si>
  <si>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</si>
  <si>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</si>
  <si>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</si>
  <si>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</si>
  <si>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</si>
  <si>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</si>
  <si>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</si>
  <si>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</si>
  <si>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</si>
  <si>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</si>
  <si>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</si>
  <si>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</si>
  <si>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</si>
  <si>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</si>
  <si>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</si>
  <si>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</si>
  <si>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</si>
  <si>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</si>
  <si>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</si>
  <si>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</si>
  <si>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</si>
  <si>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</si>
  <si>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</si>
  <si>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</si>
  <si>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</si>
  <si>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</si>
  <si>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</si>
  <si>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</si>
  <si>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</si>
  <si>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</si>
  <si>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PCM-20251124-00001180</t>
  </si>
  <si>
    <t>Site located inside Navy base, PG access issue</t>
  </si>
  <si>
    <t>PCM-20251124-00001179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</si>
  <si>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</si>
  <si>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</si>
  <si>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</si>
  <si>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</si>
  <si>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</si>
  <si>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</si>
  <si>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</si>
  <si>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</si>
  <si>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</si>
  <si>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</si>
  <si>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</si>
  <si>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</si>
  <si>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</si>
  <si>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</si>
  <si>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</si>
  <si>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</si>
  <si>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</si>
  <si>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</si>
  <si>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</si>
  <si>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</si>
  <si>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</si>
  <si>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</si>
  <si>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</si>
  <si>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</si>
  <si>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</si>
  <si>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</si>
  <si>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</si>
  <si>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</si>
  <si>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</si>
  <si>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</si>
  <si>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</si>
  <si>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</si>
  <si>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</si>
  <si>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</si>
  <si>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</si>
  <si>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</si>
  <si>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</si>
  <si>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</si>
  <si>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</si>
  <si>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</si>
  <si>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</si>
  <si>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</si>
  <si>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</si>
  <si>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</si>
  <si>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</si>
  <si>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</si>
  <si>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</si>
  <si>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</si>
  <si>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</si>
  <si>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</si>
  <si>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</si>
  <si>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</si>
  <si>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</si>
  <si>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</si>
  <si>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</si>
  <si>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</si>
  <si>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</si>
  <si>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</si>
  <si>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</si>
  <si>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</si>
  <si>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</si>
  <si>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</si>
  <si>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</si>
  <si>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</si>
  <si>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</si>
  <si>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</si>
  <si>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</si>
  <si>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</si>
  <si>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</si>
  <si>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</si>
  <si>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</si>
  <si>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</si>
  <si>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</si>
  <si>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</si>
  <si>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</si>
  <si>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</si>
  <si>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</si>
  <si>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</si>
  <si>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</si>
  <si>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</si>
  <si>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</si>
  <si>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</si>
  <si>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</si>
  <si>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</si>
  <si>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</si>
  <si>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</si>
  <si>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</si>
  <si>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</si>
  <si>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 xml:space="preserve">Restored by PG </t>
  </si>
  <si>
    <t>PCM-20251124-00000972</t>
  </si>
  <si>
    <t>ryq0964</t>
  </si>
  <si>
    <t>PCM-20251124-00001091</t>
  </si>
  <si>
    <t>riy2700</t>
  </si>
  <si>
    <t xml:space="preserve">2025-11-24 13:55:53
</t>
  </si>
  <si>
    <t>15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</si>
  <si>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</si>
  <si>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</si>
  <si>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</si>
  <si>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</si>
  <si>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</si>
  <si>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</si>
  <si>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40 Min</t>
  </si>
  <si>
    <t>PCM-20251124-00001043</t>
  </si>
  <si>
    <t>PCM-20251124-00001120</t>
  </si>
  <si>
    <t>PCM-20251124-00001086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</si>
  <si>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</si>
  <si>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</si>
  <si>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</si>
  <si>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</si>
  <si>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</si>
  <si>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</si>
  <si>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</si>
  <si>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</si>
  <si>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</si>
  <si>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</si>
  <si>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 xml:space="preserve">SCECO Power NA , WM Site not able to Power up by PG </t>
  </si>
  <si>
    <t>PCM-20251124-00001074</t>
  </si>
  <si>
    <t>power cable damaged due to kidana subcontractor digging activity and CB tripping, WM site and not Applicable for PG</t>
  </si>
  <si>
    <t>PCM-20251124-00001196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</si>
</sst>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3" totalsRowShown="0" headerRowDxfId="48" dataDxfId="47" headerRowBorderDxfId="45" tableBorderDxfId="46" totalsRowBorderDxfId="44">
  <autoFilter ref="A1:L3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322.67916493055236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9155</v>
      </c>
      <c r="E3" s="136" t="s">
        <v>39021</v>
      </c>
      <c r="F3" s="137">
        <v>45985.615694444445</v>
      </c>
      <c r="G3" s="138">
        <f ca="1">IFERROR(NOW()-F3,"-")</f>
        <v>1.1896412033820525E-2</v>
      </c>
      <c r="H3" s="137">
        <v>45985.610138888886</v>
      </c>
      <c r="I3" s="135" t="str">
        <f>IFERROR(VLOOKUP(D3,DB!A:F,6,0),"")</f>
        <v>SCECO</v>
      </c>
      <c r="J3" s="135" t="str">
        <f>IFERROR(VLOOKUP(D3,DB!A:G,7,0),"")</f>
        <v>Dead</v>
      </c>
      <c r="K3" s="139" t="s">
        <v>39024</v>
      </c>
      <c r="L3" s="140" t="str">
        <f>IFERROR(VLOOKUP(D3,DB!A:I,9,0),"")</f>
        <v>Latis</v>
      </c>
    </row>
    <row r="4" spans="1:15" ht="15" customHeight="1">
      <c r="A4" s="134" t="s">
        <v>39025</v>
      </c>
      <c r="B4" s="135" t="str">
        <f>IFERROR(VLOOKUP(D4,DB!A:K,11,0),"")</f>
        <v>R1</v>
      </c>
      <c r="C4" s="135">
        <v>1</v>
      </c>
      <c r="D4" s="127" t="s">
        <v>21925</v>
      </c>
      <c r="E4" s="136" t="s">
        <v>39021</v>
      </c>
      <c r="F4" s="137">
        <v>45985.615694444445</v>
      </c>
      <c r="G4" s="138">
        <f ca="1">IFERROR(NOW()-F4,"-")</f>
        <v>1.1896412033820525E-2</v>
      </c>
      <c r="H4" s="137">
        <v>45985.610138888886</v>
      </c>
      <c r="I4" s="135" t="str">
        <f>IFERROR(VLOOKUP(D4,DB!A:F,6,0),"")</f>
        <v>SCECO</v>
      </c>
      <c r="J4" s="135" t="str">
        <f>IFERROR(VLOOKUP(D4,DB!A:G,7,0),"")</f>
        <v>Weak</v>
      </c>
      <c r="K4" s="139" t="s">
        <v>39026</v>
      </c>
      <c r="L4" s="140" t="str">
        <f>IFERROR(VLOOKUP(D4,DB!A:I,9,0),"")</f>
        <v>Latis</v>
      </c>
    </row>
    <row r="5" spans="1:15" ht="15" customHeight="1">
      <c r="A5" s="134"/>
      <c r="B5" s="135" t="str">
        <f>IFERROR(VLOOKUP(D5,DB!A:K,11,0),"")</f>
        <v/>
      </c>
      <c r="C5" s="135"/>
      <c r="D5" s="127"/>
      <c r="E5" s="136"/>
      <c r="F5" s="137"/>
      <c r="G5" s="138">
        <f ca="1">IFERROR(NOW()-F5,"-")</f>
        <v>45985.627590856478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45985.627590856478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45985.627590856478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45985.627590856478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45985.627590856478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45985.627590856478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45985.627590856478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45985.627590856478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45985.627590856478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45985.627590856478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45985.627590856478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45985.627590856478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45985.627590856478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45985.627590856478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45985.627590856478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45985.627590856478</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45985.627590856478</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160.62775289351703</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1.2401718749970314</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1</v>
      </c>
      <c r="D5" s="18" t="s">
        <v>39112</v>
      </c>
      <c r="E5" s="102" t="s">
        <v>39021</v>
      </c>
      <c r="F5" s="103"/>
      <c r="G5" s="104">
        <f ca="1">IFERROR(NOW()-F5,"-")</f>
        <v>45985.627590856478</v>
      </c>
      <c r="H5" s="150" t="s">
        <v>39113</v>
      </c>
      <c r="I5" s="18" t="str">
        <f>IFERROR(VLOOKUP(D5,DB!A:F,6,0),"")</f>
        <v>SCECO</v>
      </c>
      <c r="J5" s="18" t="str">
        <f>IFERROR(VLOOKUP(D5,DB!A:G,7,0),"")</f>
        <v>Vandalized</v>
      </c>
      <c r="K5" s="61"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1" t="s">
        <v>39115</v>
      </c>
      <c r="B6" s="18" t="str">
        <f>IFERROR(VLOOKUP(D6,DB!A:K,11,0),"")</f>
        <v>R2</v>
      </c>
      <c r="C6" s="18">
        <v>4</v>
      </c>
      <c r="D6" s="18" t="s">
        <v>39116</v>
      </c>
      <c r="E6" s="102" t="s">
        <v>39104</v>
      </c>
      <c r="F6" s="150">
        <v>45985.541909722226</v>
      </c>
      <c r="G6" s="104">
        <f ca="1">IFERROR(NOW()-F6,"-")</f>
        <v>8.5681134252808988E-2</v>
      </c>
      <c r="H6" s="150" t="s">
        <v>39113</v>
      </c>
      <c r="I6" s="18" t="str">
        <f>IFERROR(VLOOKUP(D6,DB!A:F,6,0),"")</f>
        <v>SCECO</v>
      </c>
      <c r="J6" s="18" t="str">
        <f>IFERROR(VLOOKUP(D6,DB!A:G,7,0),"")</f>
        <v>Vandalized+Vandalized</v>
      </c>
      <c r="K6" s="61"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1" t="s">
        <v>39117</v>
      </c>
      <c r="B7" s="18" t="str">
        <f>IFERROR(VLOOKUP(D7,DB!A:K,11,0),"")</f>
        <v>R2</v>
      </c>
      <c r="C7" s="18">
        <v>1</v>
      </c>
      <c r="D7" s="18" t="s">
        <v>39118</v>
      </c>
      <c r="E7" s="102" t="s">
        <v>39104</v>
      </c>
      <c r="F7" s="103">
        <v>45985.586238425924</v>
      </c>
      <c r="G7" s="104">
        <f ca="1">IFERROR(NOW()-F7,"-")</f>
        <v>4.1352430554979946E-2</v>
      </c>
      <c r="H7" s="150" t="s">
        <v>39119</v>
      </c>
      <c r="I7" s="18" t="str">
        <f>IFERROR(VLOOKUP(D7,DB!A:F,6,0),"")</f>
        <v>Generator-SG</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45985.627590856478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45985.627590856478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45985.627590856478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45985.627590856478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45985.627590856478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45985.627590856478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45985.627590856478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45985.627590856478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45985.627590856478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45985.627590856478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45985.627590856478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45985.627590856478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45985.627590856478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45985.627590856478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45985.627590856478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45985.627590856478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45985.627590856478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45985.627590856478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45985.627590856478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45985.627590856478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45985.627590856478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45985.627590856478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45985.627590856478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45985.627590856478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45985.627590856478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45985.627590856478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45985.627590856478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45985.627590856478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45985.627590856478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45985.627590856478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45985.627590856478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45985.627590856478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45985.627590856478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45985.627590856478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45985.627590856478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45985.627590856478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45985.627590856478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45985.627590856478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45985.627590856478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45985.627590856478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45985.627590856478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45985.627590856478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45985.627590856478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45985.627590856478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45985.627590856478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45985.627590856478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45985.627590856478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45985.627590856478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45985.627590856478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45985.627590856478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45985.627590856478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45985.627590856478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45985.627590856478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45985.627590856478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45985.627590856478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45985.627590856478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45985.627590856478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45985.627590856478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45985.627590856478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45985.627590856478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45985.627590856478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45985.627590856478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45985.627590856478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45985.627590856478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45985.627590856478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45985.627590856478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45985.627590856478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45985.627590856478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45985.627590856478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45985.627590856478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45985.627590856478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45985.627590856478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45985.627590856478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45985.627590856478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45985.627590856478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45985.627590856478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45985.627590856478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45985.627590856478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45985.627590856478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45985.627590856478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45985.627590856478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45985.627590856478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45985.627590856478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45985.627590856478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45985.627590856478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45985.627590856478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45985.627590856478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45985.627590856478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45985.627590856478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45985.627590856478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45985.627590856478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45985.627590856478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45985.627590856478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45985.627590856478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45985.627590856478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45985.627590856478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45985.627590856478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45985.627590856478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45985.627590856478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45985.627590856478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45985.627590856478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45985.627590856478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45985.627590856478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45985.627590856478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45985.627590856478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45985.627590856478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45985.627590856478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45985.627590856478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45985.627590856478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45985.627590856478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45985.627590856478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45985.627590856478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45985.627590856478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45985.627590856478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45985.627590856478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45985.627590856478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45985.627590856478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45985.627590856478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45985.627590856478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45985.627590856478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45985.627590856478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45985.627590856478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45985.627590856478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45985.627590856478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45985.627590856478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45985.627590856478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45985.627590856478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45985.627590856478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45985.627590856478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45985.627590856478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45985.627590856478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45985.627590856478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45985.627590856478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45985.627590856478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45985.627590856478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45985.627590856478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45985.627590856478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45985.627590856478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45985.627590856478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45985.627590856478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45985.627590856478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45985.627590856478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45985.627590856478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45985.627590856478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45985.627590856478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45985.627590856478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45985.627590856478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45985.627590856478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45985.627590856478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45985.627590856478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45985.627590856478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45985.627590856478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45985.627590856478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45985.627590856478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45985.627590856478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45985.627590856478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45985.627590856478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45985.627590856478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45985.627590856478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45985.627590856478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45985.627590856478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45985.627590856478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45985.627590856478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45985.627590856478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45985.627590856478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45985.627590856478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45985.627590856478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45985.627590856478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45985.627590856478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45985.627590856478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45985.627590856478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45985.627590856478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45985.627590856478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45985.627590856478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45985.627590856478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45985.627590856478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45985.627590856478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45985.627590856478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45985.627590856478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45985.627590856478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45985.627590856478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45985.627590856478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45985.627590856478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45985.627590856478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45985.627590856478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45985.627590856478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45985.627590856478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45985.627590856478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45985.627590856478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45985.627590856478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45985.627590856478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45985.627590856478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45985.627590856478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45985.627590856478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45985.627590856478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45985.627590856478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45985.627590856478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45985.627590856478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45985.627590856478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45985.627590856478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45985.627590856478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45985.627590856478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45985.627590856478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45985.627590856478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45985.627590856478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45985.627590856478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45985.627590856478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45985.627590856478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45985.627590856478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45985.627590856478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45985.627590856478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45985.627590856478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45985.627590856478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45985.627590856478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45985.627590856478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45985.627590856478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45985.627590856478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45985.627590856478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45985.627590856478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45985.627590856478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45985.627590856478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45985.627590856478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45985.627590856478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45985.627590856478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45985.627590856478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45985.627590856478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45985.627590856478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45985.627590856478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45985.627590856478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45985.627590856478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45985.627590856478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45985.627590856478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45985.627590856478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45985.627590856478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45985.627590856478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45985.627590856478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45985.627590856478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45985.627590856478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45985.627590856478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45985.627590856478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45985.627590856478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45985.627590856478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45985.627590856478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45985.627590856478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45985.627590856478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45985.627590856478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45985.627590856478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45985.627590856478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45985.627590856478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45985.627590856478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45985.627590856478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45985.627590856478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45985.627590856478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45985.627590856478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45985.627590856478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45985.627590856478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45985.627590856478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45985.627590856478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45985.627590856478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45985.627590856478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45985.627590856478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45985.627590856478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45985.627590856478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45985.627590856478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45985.627590856478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45985.627590856478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45985.627590856478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45985.627590856478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45985.627590856478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45985.627590856478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45985.627590856478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45985.627590856478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45985.627590856478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45985.627590856478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45985.627590856478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45985.627590856478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45985.627590856478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45985.627590856478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45985.627590856478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45985.627590856478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45985.627590856478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45985.627590856478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45985.627590856478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45985.627590856478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45985.627590856478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45985.627590856478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45985.627590856478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45985.627590856478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45985.627590856478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45985.627590856478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45985.627590856478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45985.627590856478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45985.627590856478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45985.627590856478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45985.627590856478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45985.627590856478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45985.627590856478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45985.627590856478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45985.627590856478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45985.627590856478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45985.627590856478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45985.627590856478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45985.627590856478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45985.627590856478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45985.627590856478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45985.627590856478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45985.627590856478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45985.627590856478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45985.627590856478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45985.627590856478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45985.627590856478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45985.627590856478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45985.627590856478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45985.627590856478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45985.627590856478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45985.627590856478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45985.627590856478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45985.627590856478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45985.627590856478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45985.627590856478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45985.627590856478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45985.627590856478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45985.627590856478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45985.627590856478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45985.627590856478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45985.627590856478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45985.627590856478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45985.627590856478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45985.627590856478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45985.627590856478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45985.627590856478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45985.627590856478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45985.627590856478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45985.627590856478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45985.627590856478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45985.627590856478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45985.627590856478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45985.627590856478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45985.627590856478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45985.627590856478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45985.627590856478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45985.627590856478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45985.627590856478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45985.627590856478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45985.627590856478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45985.627590856478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45985.627590856478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45985.627590856478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45985.627590856478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45985.627590856478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45985.627590856478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45985.627590856478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45985.627590856478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45985.627590856478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45985.627590856478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45985.627590856478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45985.627590856478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45985.627590856478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45985.627590856478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45985.627590856478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45985.627590856478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45985.627590856478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45985.627590856478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45985.627590856478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45985.627590856478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45985.627590856478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45985.627590856478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45985.627590856478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45985.627590856478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45985.627590856478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45985.627590856478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45985.627590856478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45985.627590856478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45985.627590856478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45985.627590856478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45985.627590856478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45985.627590856478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45985.627590856478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45985.627590856478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45985.627590856478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45985.627590856478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45985.627590856478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45985.627590856478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45985.627590856478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45985.627590856478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45985.627590856478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45985.627590856478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45985.627590856478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45985.627590856478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45985.627590856478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45985.627590856478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45985.627590856478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45985.627590856478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45985.627590856478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45985.627590856478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45985.627590856478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45985.627590856478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45985.627590856478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45985.627590856478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45985.627590856478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45985.627590856478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45985.627590856478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45985.627590856478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45985.627590856478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45985.627590856478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45985.627590856478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45985.627590856478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45985.627590856478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45985.627590856478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45985.627590856478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45985.627590856478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45985.627590856478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45985.627590856478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45985.627590856478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45985.627590856478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45985.627590856478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45985.627590856478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45985.627590856478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45985.627590856478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45985.627590856478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45985.627590856478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45985.627590856478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45985.627590856478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45985.627590856478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45985.627590856478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45985.627590856478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45985.627590856478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45985.627590856478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45985.627590856478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45985.627590856478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45985.627590856478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45985.627590856478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45985.627590856478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45985.627590856478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45985.627590856478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45985.627590856478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45985.627590856478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45985.627590856478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45985.627590856478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45985.627590856478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45985.627590856478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45985.627590856478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45985.627590856478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45985.627590856478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45985.627590856478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45985.627590856478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45985.627590856478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45985.627590856478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45985.627590856478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45985.627590856478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45985.627590856478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45985.627590856478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45985.627590856478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45985.627590856478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45985.627590856478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45985.627590856478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45985.627590856478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45985.627590856478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45985.627590856478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45985.627590856478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45985.627590856478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45985.627590856478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45985.627590856478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45985.627590856478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45985.627590856478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45985.627590856478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45985.627590856478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45985.627590856478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45985.627590856478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45985.627590856478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45985.627590856478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45985.627590856478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45985.627590856478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45985.627590856478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45985.627590856478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45985.627590856478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45985.627590856478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45985.627590856478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45985.627590856478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45985.627590856478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45985.627590856478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45985.627590856478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45985.627590856478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45985.627590856478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45985.627590856478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45985.627590856478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45985.627590856478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45985.627590856478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45985.627590856478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45985.627590856478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45985.627590856478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45985.627590856478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45985.627590856478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45985.627590856478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45985.627590856478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45985.627590856478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45985.627590856478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45985.627590856478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45985.627590856478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45985.627590856478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45985.627590856478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45985.627590856478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45985.627590856478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45985.627590856478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45985.627590856478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45985.627590856478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45985.627590856478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45985.627590856478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45985.627590856478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45985.627590856478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45985.627590856478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45985.627590856478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45985.627590856478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45985.627590856478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45985.627590856478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45985.627590856478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45985.627590856478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45985.627590856478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45985.627590856478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45985.627590856478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45985.627590856478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45985.627590856478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45985.627590856478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45985.627590856478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45985.627590856478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45985.627590856478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45985.627590856478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45985.627590856478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45985.627590856478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45985.627590856478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45985.627590856478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45985.627590856478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45985.627590856478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45985.627590856478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45985.627590856478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45985.627590856478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45985.627590856478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45985.627590856478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45985.627590856478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45985.627590856478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45985.627590856478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45985.627590856478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45985.627590856478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45985.627590856478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45985.627590856478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45985.627590856478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45985.627590856478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45985.627590856478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45985.627590856478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45985.627590856478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45985.627590856478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45985.627590856478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45985.627590856478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45985.627590856478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45985.627590856478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45985.627590856478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45985.627590856478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45985.627590856478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45985.627590856478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45985.627590856478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45985.627590856478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45985.627590856478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45985.627590856478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45985.627590856478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45985.627590856478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45985.627590856478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45985.627590856478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45985.627590856478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45985.627590856478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45985.627590856478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45985.627590856478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45985.627590856478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45985.627590856478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45985.627590856478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45985.627590856478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45985.627590856478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45985.627590856478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45985.627590856478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45985.627590856478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45985.627590856478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45985.627590856478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45985.627590856478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45985.627590856478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45985.627590856478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45985.627590856478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45985.627590856478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45985.627590856478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45985.627590856478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45985.627590856478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45985.627590856478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45985.627590856478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45985.627590856478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45985.627590856478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45985.627590856478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45985.627590856478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45985.627590856478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45985.627590856478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45985.627590856478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45985.627590856478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45985.627590856478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45985.627590856478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45985.627590856478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45985.627590856478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45985.627590856478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45985.627590856478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45985.627590856478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45985.627590856478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45985.627590856478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45985.627590856478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45985.627590856478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45985.627590856478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45985.627590856478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45985.627590856478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45985.627590856478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45985.627590856478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45985.627590856478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45985.627590856478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45985.627590856478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45985.627590856478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45985.627590856478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45985.627590856478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45985.627590856478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45985.627590856478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45985.627590856478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45985.627590856478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45985.627590856478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45985.627590856478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45985.627590856478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45985.627590856478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45985.627590856478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45985.627590856478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45985.627590856478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45985.627590856478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45985.627590856478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45985.627590856478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45985.627590856478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45985.627590856478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45985.627590856478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45985.627590856478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45985.627590856478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45985.627590856478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45985.627590856478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45985.627590856478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45985.627590856478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45985.627590856478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45985.627590856478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45985.627590856478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45985.627590856478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45985.627590856478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45985.627590856478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45985.627590856478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45985.627590856478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45985.627590856478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45985.627590856478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45985.627590856478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45985.627590856478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45985.627590856478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45985.627590856478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45985.627590856478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45985.627590856478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45985.627590856478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45985.627590856478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45985.627590856478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45985.627590856478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45985.627590856478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45985.627590856478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45985.627590856478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45985.627590856478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45985.627590856478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45985.627590856478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45985.627590856478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45985.627590856478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45985.627590856478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45985.627590856478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45985.627590856478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45985.627590856478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45985.627590856478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45985.627590856478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45985.627590856478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45985.627590856478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45985.627590856478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45985.627590856478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45985.627590856478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45985.627590856478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45985.627590856478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45985.627590856478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45985.627590856478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45985.627590856478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45985.627590856478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45985.627590856478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45985.627590856478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45985.627590856478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45985.627590856478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45985.627590856478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45985.627590856478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45985.627590856478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45985.627590856478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45985.627590856478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45985.627590856478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45985.627590856478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45985.627590856478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45985.627590856478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45985.627590856478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45985.627590856478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45985.627590856478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45985.627590856478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45985.627590856478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45985.627590856478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45985.627590856478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45985.627590856478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45985.627590856478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45985.627590856478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45985.627590856478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45985.627590856478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45985.627590856478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45985.627590856478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45985.627590856478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45985.627590856478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45985.627590856478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45985.627590856478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45985.627590856478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45985.627590856478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45985.627590856478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45985.627590856478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45985.627590856478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45985.627590856478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45985.627590856478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45985.627590856478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45985.627590856478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45985.627590856478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45985.627590856478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45985.627590856478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45985.627590856478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45985.627590856478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45985.627590856478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45985.627590856478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45985.627590856478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45985.627590856478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45985.627590856478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45985.627590856478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45985.627590856478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45985.627590856478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45985.627590856478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45985.627590856478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45985.627590856478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45985.627590856478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45985.627590856478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45985.627590856478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45985.627590856478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45985.627590856478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45985.627590856478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45985.627590856478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45985.627590856478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45985.627590856478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45985.627590856478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45985.627590856478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45985.627590856478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45985.627590856478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45985.627590856478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45985.627590856478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45985.627590856478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45985.627590856478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45985.627590856478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45985.627590856478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45985.627590856478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45985.627590856478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45985.627590856478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45985.627590856478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45985.627590856478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45985.627590856478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45985.627590856478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45985.627590856478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45985.627590856478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45985.627590856478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45985.627590856478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45985.627590856478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45985.627590856478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45985.627590856478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45985.627590856478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45985.627590856478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45985.627590856478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45985.627590856478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45985.627590856478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45985.627590856478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45985.627590856478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45985.627590856478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45985.627590856478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45985.627590856478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45985.627590856478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45985.627590856478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45985.627590856478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45985.627590856478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45985.627590856478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45985.627590856478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45985.627590856478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45985.627590856478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45985.627590856478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45985.627590856478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45985.627590856478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45985.627590856478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45985.627590856478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45985.627590856478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45985.627590856478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45985.627590856478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45985.627590856478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45985.627590856478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45985.627590856478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45985.627590856478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45985.627590856478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45985.627590856478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45985.627590856478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45985.627590856478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45985.627590856478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45985.627590856478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45985.627590856478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45985.627590856478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45985.627590856478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45985.627590856478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45985.627590856478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45985.627590856478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45985.627590856478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45985.627590856478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45985.627590856478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45985.627590856478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45985.627590856478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45985.627590856478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45985.627590856478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45985.627590856478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45985.627590856478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45985.627590856478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45985.627590856478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45985.627590856478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45985.627590856478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45985.627590856478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45985.627590856478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45985.627590856478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45985.627590856478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45985.627590856478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45985.627590856478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45985.627590856478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45985.627590856478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45985.627590856478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45985.627590856478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45985.627590856478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45985.627590856478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45985.627590856478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45985.627590856478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45985.627590856478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45985.627590856478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45985.627590856478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45985.627590856478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45985.627590856478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45985.627590856478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45985.627590856478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45985.627590856478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45985.627590856478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45985.627590856478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45985.627590856478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45985.627590856478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45985.627590856478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45985.627590856478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45985.627590856478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45985.627590856478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45985.627590856478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45985.627590856478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45985.627590856478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45985.627590856478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45985.627590856478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45985.627590856478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45985.627590856478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45985.627590856478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45985.627590856478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45985.627590856478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45985.627590856478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45985.627590856478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45985.627590856478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45985.627590856478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45985.627590856478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45985.627590856478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45985.627590856478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45985.627590856478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45985.627590856478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45985.627590856478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45985.627590856478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45985.627590856478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45985.627590856478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45985.627590856478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45985.627590856478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45985.627590856478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45985.627590856478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45985.627590856478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45985.627590856478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45985.627590856478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45985.627590856478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45985.627590856478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45985.627590856478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45985.627590856478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45985.627590856478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45985.627590856478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45985.627590856478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45985.627590856478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45985.627590856478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45985.627590856478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45985.627590856478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45985.627590856478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45985.627590856478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45985.627590856478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45985.627590856478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45985.627590856478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45985.627590856478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45985.627590856478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45985.627590856478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45985.627590856478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45985.627590856478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45985.627590856478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45985.627590856478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45985.627590856478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45985.627590856478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45985.627590856478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45985.627590856478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45985.627590856478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45985.627590856478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45985.627590856478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45985.627590856478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45985.627590856478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45985.627590856478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45985.627590856478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45985.627590856478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45985.627590856478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45985.627590856478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45985.627590856478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45985.627590856478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45985.627590856478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45985.627590856478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45985.627590856478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45985.627590856478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45985.627590856478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45985.627590856478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45985.627590856478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45985.627590856478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45985.627590856478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45985.627590856478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45985.627590856478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45985.627590856478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45985.627590856478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45985.627590856478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45985.627590856478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45985.627590856478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45985.627590856478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45985.627590856478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45985.627590856478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45985.627590856478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45985.627590856478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45985.627590856478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45985.627590856478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45985.627590856478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45985.627590856478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45985.627590856478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45985.627590856478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45985.627590856478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45985.627590856478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45985.627590856478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45985.627590856478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45985.627590856478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45985.627590856478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45985.627590856478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45985.627590856478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45985.627590856478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45985.627590856478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45985.627590856478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45985.627590856478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45985.627590856478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45985.627590856478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45985.627590856478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45985.627590856478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45985.627590856478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45985.627590856478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45985.627590856478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45985.627590856478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45985.627590856478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45985.627590856478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45985.627590856478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45985.627590856478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45985.627590856478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45985.627590856478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45985.627590856478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45985.627590856478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45985.627590856478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45985.627590856478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45985.627590856478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45985.627590856478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45985.627590856478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45985.627590856478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45985.627590856478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45985.627590856478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45985.627590856478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45985.627590856478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45985.627590856478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45985.627590856478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45985.627590856478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45985.627590856478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45985.627590856478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45985.627590856478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45985.627590856478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45985.627590856478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45985.627590856478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45985.627590856478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45985.627590856478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45985.627590856478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45985.627590856478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45985.627590856478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45985.627590856478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45985.627590856478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45985.627590856478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45985.627590856478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45985.627590856478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45985.627590856478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45985.627590856478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45985.627590856478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45985.627590856478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45985.627590856478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45985.627590856478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45985.627590856478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45985.627590856478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45985.627590856478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45985.627590856478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45985.627590856478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45985.627590856478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45985.627590856478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45985.627590856478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45985.627590856478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45985.627590856478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45985.627590856478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45985.627590856478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45985.627590856478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45985.627590856478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45985.627590856478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45985.627590856478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45985.627590856478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45985.627590856478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45985.627590856478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45985.627590856478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45985.627590856478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45985.627590856478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45985.627590856478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45985.627590856478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45985.627590856478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45985.627590856478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45985.627590856478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45985.627590856478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45985.627590856478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45985.627590856478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45985.627590856478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45985.627590856478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45985.627590856478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45985.627590856478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45985.627590856478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45985.627590856478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45985.627590856478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45985.627590856478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45985.627590856478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45985.627590856478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45985.627590856478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45985.627590856478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45985.627590856478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45985.627590856478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45985.627590856478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45985.627590856478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45985.627590856478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45985.627590856478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45985.627590856478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45985.627590856478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45985.627590856478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45985.627590856478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45985.627590856478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45985.627590856478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45985.627590856478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45985.627590856478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45985.627590856478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45985.627590856478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45985.627590856478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45985.627590856478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45985.627590856478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45985.627590856478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45985.627590856478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45985.627590856478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45985.627590856478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45985.627590856478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45985.627590856478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45985.627590856478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45985.627590856478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45985.627590856478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3"/>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282.1468732638823</v>
      </c>
      <c r="H2" s="95">
        <v>45703.474768518521</v>
      </c>
      <c r="I2" s="95" t="str">
        <f>IFERROR(VLOOKUP(D2,DB!A:F,6,0),"")</f>
        <v>SCECO</v>
      </c>
      <c r="J2" s="95" t="str">
        <f>IFERROR(VLOOKUP(D2,DB!A:G,7,0),"")</f>
        <v>Dead</v>
      </c>
      <c r="K2" s="97" t="s">
        <v>39122</v>
      </c>
      <c r="L2" s="91" t="str">
        <f>IFERROR(VLOOKUP(D2,DB!A:I,9,0),"")</f>
        <v>Latis</v>
      </c>
    </row>
    <row r="3" spans="1:16" ht="42.75" customHeight="1">
      <c r="A3" s="113" t="s">
        <v>39123</v>
      </c>
      <c r="B3" s="113" t="str">
        <f>IFERROR(VLOOKUP(D3,DB!A:K,11,0),"")</f>
        <v>R4</v>
      </c>
      <c r="C3" s="93">
        <v>1</v>
      </c>
      <c r="D3" s="91" t="s">
        <v>38804</v>
      </c>
      <c r="E3" s="94" t="s">
        <v>39021</v>
      </c>
      <c r="F3" s="95">
        <v>45984.493113425924</v>
      </c>
      <c r="G3" s="96">
        <f ca="1">IFERROR(NOW()-F3,"")</f>
        <v>1.1344774305543979</v>
      </c>
      <c r="H3" s="95">
        <v>45983.94866898148</v>
      </c>
      <c r="I3" s="113" t="str">
        <f>IFERROR(VLOOKUP(D3,DB!A:F,6,0),"")</f>
        <v>Sceco</v>
      </c>
      <c r="J3" s="113" t="str">
        <f>IFERROR(VLOOKUP(D3,DB!A:G,7,0),"")</f>
        <v>In progress</v>
      </c>
      <c r="K3" s="97" t="s">
        <v>39124</v>
      </c>
      <c r="L3" s="91" t="str">
        <f>IFERROR(VLOOKUP(D3,DB!A:I,9,0),"")</f>
        <v>Latis</v>
      </c>
    </row>
    <row r="4" spans="1:16" ht="15" customHeight="1">
      <c r="A4" s="113" t="s">
        <v>39125</v>
      </c>
      <c r="B4" s="113" t="str">
        <f>IFERROR(VLOOKUP(D4,DB!A:K,11,0),"")</f>
        <v>R4</v>
      </c>
      <c r="C4" s="93">
        <v>1</v>
      </c>
      <c r="D4" s="91" t="s">
        <v>36861</v>
      </c>
      <c r="E4" s="94" t="s">
        <v>39021</v>
      </c>
      <c r="F4" s="95"/>
      <c r="G4" s="96">
        <f t="shared" ref="G4:G17" ca="1" si="0">IFERROR(NOW()-F4,"")</f>
        <v>45985.627590856478</v>
      </c>
      <c r="H4" s="95">
        <v>45985.458634259259</v>
      </c>
      <c r="I4" s="113" t="str">
        <f>IFERROR(VLOOKUP(D4,DB!A:F,6,0),"")</f>
        <v>SCECO</v>
      </c>
      <c r="J4" s="113" t="str">
        <f>IFERROR(VLOOKUP(D4,DB!A:G,7,0),"")</f>
        <v>Dead</v>
      </c>
      <c r="K4" s="97" t="s">
        <v>39126</v>
      </c>
      <c r="L4" s="91" t="str">
        <f>IFERROR(VLOOKUP(D4,DB!A:I,9,0),"")</f>
        <v>Latis</v>
      </c>
    </row>
    <row r="5" spans="1:16" ht="15" customHeight="1">
      <c r="A5" s="113" t="s">
        <v>39125</v>
      </c>
      <c r="B5" s="113" t="str">
        <f>IFERROR(VLOOKUP(D5,DB!A:K,11,0),"")</f>
        <v>R4</v>
      </c>
      <c r="C5" s="93">
        <v>1</v>
      </c>
      <c r="D5" s="91" t="s">
        <v>35588</v>
      </c>
      <c r="E5" s="94" t="s">
        <v>39021</v>
      </c>
      <c r="F5" s="95"/>
      <c r="G5" s="96">
        <f t="shared" ca="1" si="0"/>
        <v>45985.627590856478</v>
      </c>
      <c r="H5" s="95">
        <v>45985.548043981478</v>
      </c>
      <c r="I5" s="113" t="str">
        <f>IFERROR(VLOOKUP(D5,DB!A:F,6,0),"")</f>
        <v>SCECO</v>
      </c>
      <c r="J5" s="113" t="str">
        <f>IFERROR(VLOOKUP(D5,DB!A:G,7,0),"")</f>
        <v>Dead</v>
      </c>
      <c r="K5" s="97" t="s">
        <v>39127</v>
      </c>
      <c r="L5" s="91" t="str">
        <f>IFERROR(VLOOKUP(D5,DB!A:I,9,0),"")</f>
        <v>Latis</v>
      </c>
    </row>
    <row r="6" spans="1:16" ht="15" customHeight="1">
      <c r="A6" s="113" t="s">
        <v>39128</v>
      </c>
      <c r="B6" s="113" t="str">
        <f>IFERROR(VLOOKUP(D6,DB!A:K,11,0),"")</f>
        <v>R4</v>
      </c>
      <c r="C6" s="93">
        <v>3</v>
      </c>
      <c r="D6" s="91" t="s">
        <v>30508</v>
      </c>
      <c r="E6" s="94" t="s">
        <v>39021</v>
      </c>
      <c r="F6" s="95">
        <v>45985.56758101852</v>
      </c>
      <c r="G6" s="96">
        <f t="shared" ca="1" si="0"/>
        <v>6.0009837958205026E-2</v>
      </c>
      <c r="H6" s="95">
        <v>45985.561782407407</v>
      </c>
      <c r="I6" s="113" t="str">
        <f>IFERROR(VLOOKUP(D6,DB!A:F,6,0),"")</f>
        <v>SCECO</v>
      </c>
      <c r="J6" s="113" t="str">
        <f>IFERROR(VLOOKUP(D6,DB!A:G,7,0),"")</f>
        <v>Dead+In progress</v>
      </c>
      <c r="K6" s="97" t="s">
        <v>39126</v>
      </c>
      <c r="L6" s="91" t="str">
        <f>IFERROR(VLOOKUP(D6,DB!A:I,9,0),"")</f>
        <v>Latis</v>
      </c>
    </row>
    <row r="7" spans="1:16" ht="15" customHeight="1">
      <c r="A7" s="113" t="s">
        <v>39129</v>
      </c>
      <c r="B7" s="113" t="str">
        <f>IFERROR(VLOOKUP(D7,DB!A:K,11,0),"")</f>
        <v>R4</v>
      </c>
      <c r="C7" s="93">
        <v>1</v>
      </c>
      <c r="D7" s="91" t="s">
        <v>36770</v>
      </c>
      <c r="E7" s="94" t="s">
        <v>39021</v>
      </c>
      <c r="F7" s="95">
        <v>45985.593912037039</v>
      </c>
      <c r="G7" s="96">
        <f t="shared" ca="1" si="0"/>
        <v>3.3678819439955987E-2</v>
      </c>
      <c r="H7" s="95">
        <v>45985.58834490741</v>
      </c>
      <c r="I7" s="113" t="str">
        <f>IFERROR(VLOOKUP(D7,DB!A:F,6,0),"")</f>
        <v>SCECO</v>
      </c>
      <c r="J7" s="113" t="str">
        <f>IFERROR(VLOOKUP(D7,DB!A:G,7,0),"")</f>
        <v>In progress</v>
      </c>
      <c r="K7" s="97" t="s">
        <v>39126</v>
      </c>
      <c r="L7" s="91" t="str">
        <f>IFERROR(VLOOKUP(D7,DB!A:I,9,0),"")</f>
        <v>Latis</v>
      </c>
    </row>
    <row r="8" spans="1:16" ht="15" customHeight="1">
      <c r="A8" s="113" t="s">
        <v>39130</v>
      </c>
      <c r="B8" s="113" t="str">
        <f>IFERROR(VLOOKUP(D8,DB!A:K,11,0),"")</f>
        <v>R4</v>
      </c>
      <c r="C8" s="93">
        <v>2</v>
      </c>
      <c r="D8" s="91" t="s">
        <v>36279</v>
      </c>
      <c r="E8" s="94" t="s">
        <v>39021</v>
      </c>
      <c r="F8" s="95">
        <v>45985.583611111113</v>
      </c>
      <c r="G8" s="96">
        <f t="shared" ca="1" si="0"/>
        <v>4.3979745365504641E-2</v>
      </c>
      <c r="H8" s="95">
        <v>45985.557928240742</v>
      </c>
      <c r="I8" s="113" t="str">
        <f>IFERROR(VLOOKUP(D8,DB!A:F,6,0),"")</f>
        <v>Generator-SG</v>
      </c>
      <c r="J8" s="113" t="str">
        <f>IFERROR(VLOOKUP(D8,DB!A:G,7,0),"")</f>
        <v>Weak</v>
      </c>
      <c r="K8" s="97" t="s">
        <v>39131</v>
      </c>
      <c r="L8" s="91" t="str">
        <f>IFERROR(VLOOKUP(D8,DB!A:I,9,0),"")</f>
        <v>Latis</v>
      </c>
    </row>
    <row r="9" spans="1:16" ht="15" customHeight="1">
      <c r="A9" s="113"/>
      <c r="B9" s="113" t="str">
        <f>IFERROR(VLOOKUP(D9,DB!A:K,11,0),"")</f>
        <v/>
      </c>
      <c r="C9" s="93"/>
      <c r="D9" s="91"/>
      <c r="E9" s="94"/>
      <c r="F9" s="95"/>
      <c r="G9" s="96">
        <f t="shared" ca="1" si="0"/>
        <v>45985.627590856478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45985.627590856478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45985.627590856478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45985.627590856478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45985.627590856478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45985.627590856478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45985.627590856478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45985.627590856478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45985.627590856478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1">IFERROR(NOW()-F18,"")</f>
        <v>45985.627590856478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45985.627590856478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45985.627590856478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45985.627590856478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45985.627590856478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45985.627590856478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45985.627590856478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45985.627590856478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45985.627590856478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45985.627590856478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45985.627590856478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45985.627590856478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45985.627590856478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45985.627590856478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45985.627590856478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45985.627590856478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45985.627590856478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45985.627590856478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45985.627590856478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45985.627590856478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45985.627590856478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45985.627590856478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45985.627590856478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45985.627590856478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45985.627590856478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45985.627590856478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45985.627590856478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45985.627590856478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45985.627590856478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45985.627590856478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45985.627590856478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45985.627590856478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45985.627590856478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45985.627590856478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45985.627590856478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45985.627590856478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45985.627590856478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45985.627590856478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45985.627590856478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45985.627590856478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45985.627590856478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45985.627590856478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45985.627590856478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45985.627590856478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45985.627590856478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45985.627590856478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45985.627590856478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45985.627590856478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45985.627590856478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45985.627590856478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45985.627590856478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45985.627590856478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45985.627590856478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45985.627590856478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45985.627590856478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45985.627590856478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45985.627590856478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45985.627590856478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45985.627590856478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45985.627590856478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45985.627590856478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45985.627590856478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45985.627590856478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45985.627590856478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2">IFERROR(NOW()-F82,"")</f>
        <v>45985.627590856478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45985.627590856478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45985.627590856478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45985.627590856478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45985.627590856478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45985.627590856478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45985.627590856478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45985.627590856478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45985.627590856478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45985.627590856478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45985.627590856478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45985.627590856478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45985.627590856478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45985.627590856478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45985.627590856478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45985.627590856478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45985.627590856478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45985.627590856478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45985.627590856478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45985.627590856478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45985.627590856478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45985.627590856478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45985.627590856478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45985.627590856478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45985.627590856478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45985.627590856478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45985.627590856478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45985.627590856478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45985.627590856478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45985.627590856478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45985.627590856478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45985.627590856478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45985.627590856478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45985.627590856478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45985.627590856478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45985.627590856478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45985.627590856478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45985.627590856478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45985.627590856478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45985.627590856478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45985.627590856478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45985.627590856478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45985.627590856478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45985.627590856478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45985.627590856478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45985.627590856478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45985.627590856478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45985.627590856478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45985.627590856478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45985.627590856478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45985.627590856478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45985.627590856478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45985.627590856478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45985.627590856478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45985.627590856478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45985.627590856478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45985.627590856478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45985.627590856478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45985.627590856478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45985.627590856478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45985.627590856478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45985.627590856478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45985.627590856478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45985.627590856478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3">IFERROR(NOW()-F146,"")</f>
        <v>45985.627590856478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45985.627590856478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45985.627590856478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45985.627590856478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45985.627590856478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45985.627590856478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45985.627590856478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45985.627590856478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45985.627590856478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45985.627590856478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45985.627590856478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45985.627590856478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45985.627590856478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45985.627590856478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45985.627590856478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45985.627590856478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45985.627590856478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45985.627590856478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45985.627590856478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45985.627590856478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45985.627590856478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45985.627590856478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45985.627590856478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45985.627590856478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45985.627590856478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45985.627590856478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45985.627590856478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45985.627590856478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45985.627590856478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45985.627590856478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45985.627590856478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45985.627590856478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45985.627590856478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45985.627590856478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45985.627590856478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45985.627590856478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45985.627590856478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45985.627590856478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45985.627590856478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45985.627590856478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45985.627590856478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45985.627590856478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45985.627590856478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45985.627590856478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45985.627590856478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45985.627590856478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45985.627590856478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45985.627590856478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45985.627590856478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45985.627590856478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45985.627590856478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45985.627590856478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45985.627590856478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45985.627590856478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45985.627590856478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45985.627590856478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45985.627590856478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45985.627590856478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45985.627590856478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45985.627590856478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45985.627590856478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45985.627590856478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45985.627590856478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45985.627590856478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4">IFERROR(NOW()-F210,"")</f>
        <v>45985.627590856478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45985.627590856478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45985.627590856478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45985.627590856478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45985.627590856478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45985.627590856478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45985.627590856478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45985.627590856478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45985.627590856478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45985.627590856478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45985.627590856478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45985.627590856478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45985.627590856478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45985.627590856478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45985.627590856478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45985.627590856478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45985.627590856478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45985.627590856478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45985.627590856478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45985.627590856478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45985.627590856478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45985.627590856478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45985.627590856478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45985.627590856478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45985.627590856478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45985.627590856478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45985.627590856478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45985.627590856478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45985.627590856478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45985.627590856478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45985.627590856478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45985.627590856478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45985.627590856478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45985.627590856478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45985.627590856478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45985.627590856478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45985.627590856478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45985.627590856478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45985.627590856478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45985.627590856478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45985.627590856478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45985.627590856478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45985.627590856478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45985.627590856478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45985.627590856478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45985.627590856478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45985.627590856478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45985.627590856478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45985.627590856478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45985.627590856478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45985.627590856478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45985.627590856478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45985.627590856478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45985.627590856478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45985.627590856478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45985.627590856478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45985.627590856478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45985.627590856478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45985.627590856478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45985.627590856478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45985.627590856478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45985.627590856478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45985.627590856478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45985.627590856478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5">IFERROR(NOW()-F274,"")</f>
        <v>45985.627590856478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45985.627590856478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45985.627590856478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45985.627590856478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45985.627590856478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45985.627590856478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45985.627590856478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45985.627590856478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45985.627590856478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45985.627590856478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45985.627590856478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45985.627590856478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45985.627590856478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45985.627590856478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45985.627590856478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45985.627590856478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45985.627590856478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45985.627590856478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45985.627590856478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45985.627590856478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45985.627590856478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45985.627590856478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45985.627590856478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45985.627590856478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45985.627590856478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45985.627590856478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45985.627590856478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45985.627590856478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45985.627590856478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45985.627590856478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45985.627590856478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45985.627590856478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45985.627590856478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45985.627590856478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45985.627590856478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45985.627590856478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45985.627590856478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45985.627590856478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45985.627590856478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45985.627590856478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45985.627590856478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45985.627590856478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45985.627590856478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45985.627590856478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45985.627590856478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45985.627590856478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45985.627590856478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45985.627590856478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45985.627590856478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45985.627590856478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45985.627590856478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45985.627590856478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45985.627590856478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45985.627590856478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45985.627590856478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45985.627590856478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45985.627590856478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45985.627590856478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45985.627590856478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45985.627590856478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45985.627590856478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45985.627590856478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45985.627590856478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45985.627590856478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383" ca="1" si="6">IFERROR(NOW()-F338,"")</f>
        <v>45985.627590856478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45985.627590856478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45985.627590856478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45985.627590856478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45985.627590856478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45985.627590856478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45985.627590856478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45985.627590856478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45985.627590856478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45985.627590856478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45985.627590856478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45985.627590856478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45985.627590856478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45985.627590856478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45985.627590856478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45985.627590856478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45985.627590856478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45985.627590856478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45985.627590856478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45985.627590856478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45985.627590856478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45985.627590856478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45985.627590856478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45985.627590856478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45985.627590856478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45985.627590856478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45985.627590856478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45985.627590856478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45985.627590856478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45985.627590856478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45985.627590856478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45985.627590856478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45985.627590856478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45985.627590856478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45985.627590856478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45985.627590856478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45985.627590856478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45985.627590856478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45985.627590856478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45985.627590856478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45985.627590856478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45985.627590856478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45985.627590856478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45985.627590856478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45985.627590856478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45985.627590856478</v>
      </c>
      <c r="H383" s="95"/>
      <c r="I383" s="113" t="str">
        <f>IFERROR(VLOOKUP(D383,DB!A:F,6,0),"")</f>
        <v/>
      </c>
      <c r="J383" s="113" t="str">
        <f>IFERROR(VLOOKUP(D383,DB!A:G,7,0),"")</f>
        <v/>
      </c>
      <c r="K383" s="97"/>
      <c r="L383" s="91" t="str">
        <f>IFERROR(VLOOKUP(D383,DB!A:I,9,0),"")</f>
        <v/>
      </c>
    </row>
  </sheetData>
  <dataValidations count="2">
    <dataValidation allowBlank="1" showInputMessage="1" showErrorMessage="1" sqref="E1" xr:uid="{A4F81451-56CC-4543-9497-104C4E44EE4B}"/>
    <dataValidation type="list" allowBlank="1" showInputMessage="1" showErrorMessage="1" sqref="E2:E38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39132</v>
      </c>
      <c r="B2" s="37" t="str">
        <f>IFERROR(VLOOKUP(D2,DB!A:K,11,0),"")</f>
        <v>R5</v>
      </c>
      <c r="C2" s="37">
        <v>3</v>
      </c>
      <c r="D2" s="106" t="s">
        <v>36011</v>
      </c>
      <c r="E2" s="37" t="s">
        <v>39021</v>
      </c>
      <c r="F2" s="38">
        <v>45891.832060185188</v>
      </c>
      <c r="G2" s="108">
        <f ca="1">IFERROR(NOW()-F2,"")</f>
        <v>93.79553067129018</v>
      </c>
      <c r="H2" s="38">
        <v>45891.790393518517</v>
      </c>
      <c r="I2" s="37" t="str">
        <f>IFERROR(VLOOKUP(D2,DB!A:F,6,0),"")</f>
        <v>Generator-SG</v>
      </c>
      <c r="J2" s="37" t="str">
        <f>IFERROR(VLOOKUP(D2,DB!A:G,7,0),"")</f>
        <v>Vandalized</v>
      </c>
      <c r="K2" s="37" t="s">
        <v>39133</v>
      </c>
      <c r="L2" s="37" t="str">
        <f>IFERROR(VLOOKUP(D2,DB!A:I,9,0),"")</f>
        <v>Latis</v>
      </c>
      <c r="M2" s="105"/>
    </row>
    <row r="3" spans="1:13" ht="30">
      <c r="A3" s="37" t="s">
        <v>39134</v>
      </c>
      <c r="B3" s="37" t="str">
        <f>IFERROR(VLOOKUP(D3,DB!A:K,11,0),"")</f>
        <v>R5</v>
      </c>
      <c r="C3" s="37">
        <v>1</v>
      </c>
      <c r="D3" s="37" t="s">
        <v>33268</v>
      </c>
      <c r="E3" s="37" t="s">
        <v>39104</v>
      </c>
      <c r="F3" s="38">
        <v>45926.188877314817</v>
      </c>
      <c r="G3" s="108">
        <f t="shared" ref="G3" ca="1" si="0">IFERROR(NOW()-F3,"")</f>
        <v>59.438713541661855</v>
      </c>
      <c r="H3" s="38">
        <v>45926.158159722225</v>
      </c>
      <c r="I3" s="37" t="str">
        <f>IFERROR(VLOOKUP(D3,DB!A:F,6,0),"")</f>
        <v>SCECO</v>
      </c>
      <c r="J3" s="37" t="str">
        <f>IFERROR(VLOOKUP(D3,DB!A:G,7,0),"")</f>
        <v>Good</v>
      </c>
      <c r="K3" s="37" t="s">
        <v>39135</v>
      </c>
      <c r="L3" s="37" t="str">
        <f>IFERROR(VLOOKUP(D3,DB!A:I,9,0),"")</f>
        <v>Latis</v>
      </c>
      <c r="M3" s="105"/>
    </row>
    <row r="4" spans="1:13" ht="48" customHeight="1">
      <c r="A4" s="109" t="s">
        <v>39136</v>
      </c>
      <c r="B4" s="109" t="str">
        <f>IFERROR(VLOOKUP(D4,DB!A:K,11,0),"")</f>
        <v>R5</v>
      </c>
      <c r="C4" s="109">
        <v>1</v>
      </c>
      <c r="D4" s="109" t="s">
        <v>34758</v>
      </c>
      <c r="E4" s="109" t="s">
        <v>39104</v>
      </c>
      <c r="F4" s="110">
        <v>45948.661111111112</v>
      </c>
      <c r="G4" s="111">
        <f t="shared" ref="G4" ca="1" si="1">IFERROR(NOW()-F4,"")</f>
        <v>36.966479745366087</v>
      </c>
      <c r="H4" s="110">
        <v>45948.661111111112</v>
      </c>
      <c r="I4" s="109" t="str">
        <f>IFERROR(VLOOKUP(D4,DB!A:F,6,0),"")</f>
        <v>SCECO</v>
      </c>
      <c r="J4" s="109" t="str">
        <f>IFERROR(VLOOKUP(D4,DB!A:G,7,0),"")</f>
        <v>Dead</v>
      </c>
      <c r="K4" s="109" t="s">
        <v>39137</v>
      </c>
      <c r="L4" s="109" t="str">
        <f>IFERROR(VLOOKUP(D4,DB!A:I,9,0),"")</f>
        <v>Latis</v>
      </c>
    </row>
    <row r="5" spans="1:13" ht="30.75">
      <c r="A5" s="109" t="s">
        <v>39138</v>
      </c>
      <c r="B5" s="109" t="str">
        <f>IFERROR(VLOOKUP(D5,DB!A:K,11,0),"")</f>
        <v>R5</v>
      </c>
      <c r="C5" s="109">
        <v>1</v>
      </c>
      <c r="D5" s="109" t="s">
        <v>36518</v>
      </c>
      <c r="E5" s="109" t="s">
        <v>39021</v>
      </c>
      <c r="F5" s="122">
        <v>45981.373298611114</v>
      </c>
      <c r="G5" s="111">
        <f ca="1">IFERROR(NOW()-F5,"")</f>
        <v>4.2542922453649226</v>
      </c>
      <c r="H5" s="122">
        <v>45981.360798611109</v>
      </c>
      <c r="I5" s="109" t="str">
        <f>IFERROR(VLOOKUP(D5,DB!A:F,6,0),"")</f>
        <v>SCECO</v>
      </c>
      <c r="J5" s="109" t="str">
        <f>IFERROR(VLOOKUP(D5,DB!A:G,7,0),"")</f>
        <v>Dead</v>
      </c>
      <c r="K5" s="109" t="s">
        <v>39139</v>
      </c>
      <c r="L5" s="109" t="str">
        <f>IFERROR(VLOOKUP(D5,DB!A:I,9,0),"")</f>
        <v>Latis</v>
      </c>
    </row>
    <row r="6" spans="1:13">
      <c r="A6" s="109" t="s">
        <v>39140</v>
      </c>
      <c r="B6" s="109" t="str">
        <f>IFERROR(VLOOKUP(D6,DB!A:K,11,0),"")</f>
        <v>R5</v>
      </c>
      <c r="C6" s="109">
        <v>1</v>
      </c>
      <c r="D6" s="109" t="s">
        <v>38422</v>
      </c>
      <c r="E6" s="109" t="s">
        <v>39104</v>
      </c>
      <c r="F6" s="109"/>
      <c r="G6" s="111">
        <f ca="1">IFERROR(NOW()-F6,"")</f>
        <v>45985.627590856478</v>
      </c>
      <c r="H6" s="122">
        <v>45985.566388888888</v>
      </c>
      <c r="I6" s="109" t="str">
        <f>IFERROR(VLOOKUP(D6,DB!A:F,6,0),"")</f>
        <v>SCECO</v>
      </c>
      <c r="J6" s="109" t="str">
        <f>IFERROR(VLOOKUP(D6,DB!A:G,7,0),"")</f>
        <v>Good</v>
      </c>
      <c r="K6" s="109" t="s">
        <v>39141</v>
      </c>
      <c r="L6" s="109" t="str">
        <f>IFERROR(VLOOKUP(D6,DB!A:I,9,0),"")</f>
        <v>Latis</v>
      </c>
    </row>
    <row r="7" spans="1:13" ht="30.75">
      <c r="A7" s="109" t="s">
        <v>39142</v>
      </c>
      <c r="B7" s="109" t="str">
        <f>IFERROR(VLOOKUP(D7,DB!A:K,11,0),"")</f>
        <v>R5</v>
      </c>
      <c r="C7" s="109">
        <v>1</v>
      </c>
      <c r="D7" s="109" t="s">
        <v>38444</v>
      </c>
      <c r="E7" s="109" t="s">
        <v>39021</v>
      </c>
      <c r="F7" s="122">
        <v>45985.576956018522</v>
      </c>
      <c r="G7" s="111">
        <f ca="1">IFERROR(NOW()-F7,"")</f>
        <v>5.0634837956749834E-2</v>
      </c>
      <c r="H7" s="122">
        <v>45985.571192129632</v>
      </c>
      <c r="I7" s="109" t="str">
        <f>IFERROR(VLOOKUP(D7,DB!A:F,6,0),"")</f>
        <v>SCECO</v>
      </c>
      <c r="J7" s="109" t="str">
        <f>IFERROR(VLOOKUP(D7,DB!A:G,7,0),"")</f>
        <v>Good</v>
      </c>
      <c r="K7" s="109" t="s">
        <v>39143</v>
      </c>
      <c r="L7" s="109" t="str">
        <f>IFERROR(VLOOKUP(D7,DB!A:I,9,0),"")</f>
        <v>Latis</v>
      </c>
    </row>
    <row r="8" spans="1:13">
      <c r="A8" s="109" t="s">
        <v>39144</v>
      </c>
      <c r="B8" s="109" t="str">
        <f>IFERROR(VLOOKUP(D8,DB!A:K,11,0),"")</f>
        <v>R5</v>
      </c>
      <c r="C8" s="109">
        <v>1</v>
      </c>
      <c r="D8" s="109" t="s">
        <v>33901</v>
      </c>
      <c r="E8" s="109" t="s">
        <v>39021</v>
      </c>
      <c r="F8" s="122">
        <v>45985.621400462966</v>
      </c>
      <c r="G8" s="111">
        <f ca="1">IFERROR(NOW()-F8,"")</f>
        <v>6.1903935129521415E-3</v>
      </c>
      <c r="H8" s="122">
        <v>45985.615590277775</v>
      </c>
      <c r="I8" s="109" t="str">
        <f>IFERROR(VLOOKUP(D8,DB!A:F,6,0),"")</f>
        <v>Generator-SG</v>
      </c>
      <c r="J8" s="109" t="str">
        <f>IFERROR(VLOOKUP(D8,DB!A:G,7,0),"")</f>
        <v>Vandalized</v>
      </c>
      <c r="K8" s="109"/>
      <c r="L8" s="109" t="str">
        <f>IFERROR(VLOOKUP(D8,DB!A:I,9,0),"")</f>
        <v>Latis</v>
      </c>
    </row>
    <row r="9" spans="1:13">
      <c r="A9" s="109"/>
      <c r="B9" s="109" t="str">
        <f>IFERROR(VLOOKUP(D9,DB!A:K,11,0),"")</f>
        <v/>
      </c>
      <c r="C9" s="109"/>
      <c r="D9" s="109"/>
      <c r="E9" s="109"/>
      <c r="F9" s="109"/>
      <c r="G9" s="111">
        <f ca="1">IFERROR(NOW()-F9,"")</f>
        <v>45985.627590856478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45985.627590856478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45985.627590856478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45985.627590856478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45985.627590856478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45985.627590856478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45985.627590856478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45985.627590856478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45985.627590856478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45985.627590856478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45985.627590856478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45985.627590856478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45985.627590856478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45985.627590856478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45985.627590856478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45985.627590856478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45985.627590856478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45985.627590856478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45985.627590856478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45985.627590856478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45985.627590856478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45985.627590856478</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45985.627590856478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45985.627590856478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45985.627590856478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45985.627590856478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45985.627590856478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45985.627590856478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45985.627590856478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45985.627590856478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45985.627590856478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45985.627590856478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45985.627590856478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45985.627590856478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45985.627590856478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45985.627590856478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45985.627590856478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45985.627590856478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45985.627590856478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45985.627590856478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45985.627590856478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45985.627590856478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45985.627590856478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45985.627590856478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45985.627590856478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45985.627590856478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45985.627590856478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45985.627590856478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45985.627590856478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45985.627590856478</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c r="B2" s="145" t="str">
        <f>IFERROR(VLOOKUP(D2,DB!A:K,11,0),"")</f>
        <v/>
      </c>
      <c r="C2" s="146"/>
      <c r="D2" s="145"/>
      <c r="E2" s="109"/>
      <c r="F2" s="153"/>
      <c r="G2" s="75">
        <f ca="1">IFERROR(NOW()-F2,"-")</f>
        <v>45985.627590856478</v>
      </c>
      <c r="H2" s="154"/>
      <c r="I2" s="145" t="str">
        <f>IFERROR(VLOOKUP(D2,DB!A:F,6,0),"")</f>
        <v/>
      </c>
      <c r="J2" s="145" t="str">
        <f>IFERROR(VLOOKUP(D2,DB!A:G,7,0),"")</f>
        <v/>
      </c>
      <c r="K2" s="148"/>
      <c r="L2" s="149" t="str">
        <f>IFERROR(VLOOKUP(D2,DB!A:I,9,0),"")</f>
        <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45985.627590856478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45985.627590856478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45985.627590856478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45985.627590856478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45985.627590856478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45985.627590856478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45985.627590856478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45985.627590856478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45985.627590856478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45985.627590856478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45985.627590856478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45985.627590856478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45985.627590856478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45985.627590856478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45985.627590856478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45985.627590856478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45985.627590856478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45985.627590856478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45985.627590856478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45985.627590856478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45985.627590856478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45985.627590856478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45985.627590856478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45985.627590856478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45985.627590856478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45985.627590856478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45985.627590856478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45985.627590856478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45985.627590856478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45985.627590856478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45985.627590856478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45985.627590856478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45985.627590856478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45985.627590856478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45985.627590856478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45985.627590856478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45985.627590856478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45985.627590856478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45985.627590856478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45985.627590856478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45985.627590856478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45985.627590856478</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2025-11-24T12:03:46Z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