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25" documentId="120_S{2AC9BD13-BADA-5192-A53E-5A8FF88502F6}" xr6:coauthVersionLast="47" xr6:coauthVersionMax="47" xr10:uidLastSave="{D246D59B-1A40-4A5C-A700-05BB7B5F671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<sst xmlns="http://schemas.openxmlformats.org/spreadsheetml/2006/main" count="181601" uniqueCount="39213">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</sst>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5" dataDxfId="154" headerRowBorderDxfId="152" tableBorderDxfId="153" totalsRowBorderDxfId="151">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331.01758136574063</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0.10233831018558703</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0.18292858796485234</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45993.966007291667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45993.966007291667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45993.966007291667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45993.966007291667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45993.966007291667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45993.966007291667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45993.966007291667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45993.966007291667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45993.966007291667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45993.966007291667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45993.966007291667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45993.966007291667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45993.966007291667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45993.966007291667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45993.966007291667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45993.966007291667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45993.966007291667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45993.966007291667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45993.966007291667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45993.966007291667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45993.966007291667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45993.966007291667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45993.966007291667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45993.966007291667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45993.966007291667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45993.966007291667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45993.966007291667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45993.966007291667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45993.966007291667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45993.966007291667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45993.966007291667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45993.966007291667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45993.966007291667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45993.966007291667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45993.966007291667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45993.966007291667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45993.966007291667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45993.966007291667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45993.966007291667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45993.966007291667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45993.966007291667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45993.966007291667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45993.966007291667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45993.966007291667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45993.966007291667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45993.966007291667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45993.966007291667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45993.966007291667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45993.966007291667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45993.966007291667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45993.966007291667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45993.966007291667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45993.966007291667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45993.966007291667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45993.966007291667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45993.966007291667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45993.966007291667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45993.966007291667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45993.966007291667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45993.966007291667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45993.966007291667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45993.966007291667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45993.966007291667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45993.966007291667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45993.966007291667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45993.966007291667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45993.966007291667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45993.966007291667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45993.966007291667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45993.966007291667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45993.966007291667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45993.966007291667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45993.966007291667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45993.966007291667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45993.966007291667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45993.966007291667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45993.966007291667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45993.966007291667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45993.966007291667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45993.966007291667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45993.966007291667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45993.966007291667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45993.966007291667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45993.966007291667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45993.966007291667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45993.966007291667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45993.966007291667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45993.966007291667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45993.966007291667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45993.966007291667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45993.966007291667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45993.966007291667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45993.966007291667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45993.966007291667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45993.966007291667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45993.966007291667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45993.966007291667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45993.966007291667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45993.966007291667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45993.966007291667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45993.966007291667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45993.966007291667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45993.966007291667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45993.966007291667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45993.966007291667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45993.966007291667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45993.966007291667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45993.966007291667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45993.966007291667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45993.966007291667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45993.966007291667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45993.966007291667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45993.966007291667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45993.966007291667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45993.966007291667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45993.966007291667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45993.966007291667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45993.966007291667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45993.966007291667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45993.966007291667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45993.966007291667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45993.966007291667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45993.966007291667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45993.966007291667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45993.966007291667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45993.966007291667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45993.966007291667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45993.966007291667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45993.966007291667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45993.966007291667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45993.966007291667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45993.966007291667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45993.966007291667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45993.966007291667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45993.966007291667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45993.966007291667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45993.966007291667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45993.966007291667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45993.966007291667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45993.966007291667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45993.966007291667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45993.966007291667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45993.966007291667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45993.966007291667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45993.966007291667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45993.966007291667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45993.966007291667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45993.966007291667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45993.966007291667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45993.966007291667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45993.966007291667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45993.966007291667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45993.966007291667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45993.966007291667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45993.966007291667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45993.966007291667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45993.966007291667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45993.966007291667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45993.966007291667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45993.966007291667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45993.966007291667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45993.966007291667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45993.966007291667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45993.966007291667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45993.966007291667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45993.966007291667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45993.966007291667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45993.966007291667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45993.966007291667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45993.966007291667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45993.966007291667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45993.966007291667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45993.966007291667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45993.966007291667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45993.966007291667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45993.966007291667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45993.966007291667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45993.966007291667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45993.966007291667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45993.966007291667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45993.966007291667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45993.966007291667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45993.966007291667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45993.966007291667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45993.966007291667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45993.966007291667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45993.966007291667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45993.966007291667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45993.966007291667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45993.966007291667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45993.966007291667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45993.966007291667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45993.966007291667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45993.966007291667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45993.966007291667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45993.966007291667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45993.966007291667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45993.966007291667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45993.966007291667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45993.966007291667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45993.966007291667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45993.966007291667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45993.966007291667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45993.966007291667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45993.966007291667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45993.966007291667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45993.966007291667</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168.96616932870529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9.578588310185296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45993.966007291667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45993.966007291667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45993.966007291667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45993.966007291667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45993.966007291667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45993.966007291667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45993.966007291667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45993.966007291667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45993.966007291667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45993.966007291667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45993.966007291667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45993.966007291667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45993.966007291667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45993.966007291667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45993.966007291667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45993.966007291667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45993.966007291667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45993.966007291667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45993.966007291667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45993.966007291667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45993.966007291667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45993.966007291667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45993.966007291667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45993.966007291667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45993.966007291667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45993.966007291667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45993.966007291667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45993.966007291667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45993.966007291667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45993.966007291667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45993.966007291667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45993.966007291667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45993.966007291667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45993.966007291667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45993.966007291667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45993.966007291667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45993.966007291667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45993.966007291667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45993.966007291667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45993.966007291667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45993.966007291667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45993.966007291667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45993.966007291667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45993.966007291667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45993.966007291667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45993.966007291667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45993.966007291667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45993.966007291667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45993.966007291667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45993.966007291667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45993.966007291667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45993.966007291667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45993.966007291667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45993.966007291667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45993.966007291667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45993.966007291667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45993.966007291667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45993.966007291667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45993.966007291667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45993.966007291667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45993.966007291667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45993.966007291667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45993.966007291667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45993.966007291667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45993.966007291667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45993.966007291667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45993.966007291667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45993.966007291667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45993.966007291667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45993.966007291667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45993.966007291667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45993.966007291667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45993.966007291667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45993.966007291667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45993.966007291667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45993.966007291667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45993.966007291667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45993.966007291667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45993.966007291667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45993.966007291667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45993.966007291667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45993.966007291667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45993.966007291667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45993.966007291667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45993.966007291667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45993.966007291667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45993.966007291667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45993.966007291667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45993.966007291667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45993.966007291667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45993.966007291667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45993.966007291667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45993.966007291667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45993.966007291667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45993.966007291667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45993.966007291667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45993.966007291667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45993.966007291667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45993.966007291667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45993.966007291667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45993.966007291667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45993.966007291667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45993.966007291667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45993.966007291667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45993.966007291667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45993.966007291667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45993.966007291667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45993.966007291667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45993.966007291667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45993.966007291667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45993.966007291667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45993.966007291667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45993.966007291667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45993.966007291667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45993.966007291667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45993.966007291667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45993.966007291667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45993.966007291667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45993.966007291667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45993.966007291667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45993.966007291667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45993.966007291667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45993.966007291667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45993.966007291667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45993.966007291667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45993.966007291667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45993.966007291667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45993.966007291667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45993.966007291667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45993.966007291667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45993.966007291667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45993.966007291667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45993.966007291667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45993.966007291667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45993.966007291667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45993.966007291667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45993.966007291667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45993.966007291667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45993.966007291667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45993.966007291667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45993.966007291667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45993.966007291667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45993.966007291667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45993.966007291667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45993.966007291667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45993.966007291667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45993.966007291667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45993.966007291667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45993.966007291667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45993.966007291667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45993.966007291667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45993.966007291667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45993.966007291667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45993.966007291667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45993.966007291667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45993.966007291667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45993.966007291667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45993.966007291667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45993.966007291667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45993.966007291667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45993.966007291667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45993.966007291667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45993.966007291667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45993.966007291667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45993.966007291667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45993.966007291667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45993.966007291667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45993.966007291667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45993.966007291667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45993.966007291667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45993.966007291667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45993.966007291667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45993.966007291667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45993.966007291667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45993.966007291667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45993.966007291667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45993.966007291667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45993.966007291667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45993.966007291667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45993.966007291667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45993.966007291667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45993.966007291667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45993.966007291667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45993.966007291667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45993.966007291667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45993.966007291667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45993.966007291667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45993.966007291667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45993.966007291667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45993.966007291667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45993.966007291667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45993.966007291667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45993.966007291667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45993.966007291667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45993.966007291667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45993.966007291667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45993.966007291667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45993.966007291667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45993.966007291667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45993.966007291667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45993.966007291667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45993.966007291667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45993.966007291667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45993.966007291667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45993.966007291667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45993.966007291667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45993.966007291667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45993.966007291667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45993.966007291667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45993.966007291667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45993.966007291667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45993.966007291667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45993.966007291667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45993.966007291667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45993.966007291667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45993.966007291667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45993.966007291667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45993.966007291667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45993.966007291667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45993.966007291667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45993.966007291667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45993.966007291667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45993.966007291667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45993.966007291667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45993.966007291667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45993.966007291667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45993.966007291667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45993.966007291667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45993.966007291667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45993.966007291667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45993.966007291667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45993.966007291667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45993.966007291667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45993.966007291667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45993.966007291667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45993.966007291667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45993.966007291667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45993.966007291667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45993.966007291667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45993.966007291667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45993.966007291667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45993.966007291667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45993.966007291667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45993.966007291667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45993.966007291667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45993.966007291667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45993.966007291667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45993.966007291667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45993.966007291667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45993.966007291667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45993.966007291667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45993.966007291667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45993.966007291667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45993.966007291667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45993.966007291667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45993.966007291667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45993.966007291667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45993.966007291667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45993.966007291667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45993.966007291667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45993.966007291667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45993.966007291667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45993.966007291667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45993.966007291667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45993.966007291667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45993.966007291667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45993.966007291667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45993.966007291667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45993.966007291667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45993.966007291667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45993.966007291667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45993.966007291667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45993.966007291667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45993.966007291667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45993.966007291667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45993.966007291667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45993.966007291667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45993.966007291667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45993.966007291667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45993.966007291667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45993.966007291667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45993.966007291667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45993.966007291667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45993.966007291667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45993.966007291667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45993.966007291667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45993.966007291667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45993.966007291667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45993.966007291667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45993.966007291667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45993.966007291667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45993.966007291667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45993.966007291667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45993.966007291667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45993.966007291667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45993.966007291667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45993.966007291667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45993.966007291667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45993.966007291667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45993.966007291667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45993.966007291667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45993.966007291667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45993.966007291667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45993.966007291667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45993.966007291667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45993.966007291667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45993.966007291667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45993.966007291667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45993.966007291667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45993.966007291667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45993.966007291667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45993.966007291667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45993.966007291667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45993.966007291667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45993.966007291667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45993.966007291667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45993.966007291667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45993.966007291667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45993.966007291667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45993.966007291667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45993.966007291667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45993.966007291667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45993.966007291667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45993.966007291667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45993.966007291667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45993.966007291667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45993.966007291667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45993.966007291667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45993.966007291667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45993.966007291667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45993.966007291667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45993.966007291667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45993.966007291667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45993.966007291667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45993.966007291667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45993.966007291667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45993.966007291667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45993.966007291667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45993.966007291667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45993.966007291667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45993.966007291667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45993.966007291667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45993.966007291667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45993.966007291667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45993.966007291667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45993.966007291667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45993.966007291667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45993.966007291667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45993.966007291667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45993.966007291667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45993.966007291667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45993.966007291667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45993.966007291667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45993.966007291667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45993.966007291667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45993.966007291667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45993.966007291667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45993.966007291667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45993.966007291667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45993.966007291667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45993.966007291667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45993.966007291667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45993.966007291667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45993.966007291667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45993.966007291667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45993.966007291667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45993.966007291667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45993.966007291667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45993.966007291667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45993.966007291667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45993.966007291667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45993.966007291667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45993.966007291667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45993.966007291667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45993.966007291667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45993.966007291667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45993.966007291667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45993.966007291667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45993.966007291667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45993.966007291667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45993.966007291667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45993.966007291667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45993.966007291667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45993.966007291667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45993.966007291667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45993.966007291667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45993.966007291667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45993.966007291667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45993.966007291667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45993.966007291667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45993.966007291667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45993.966007291667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45993.966007291667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45993.966007291667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45993.966007291667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45993.966007291667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45993.966007291667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45993.966007291667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45993.966007291667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45993.966007291667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45993.966007291667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45993.966007291667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45993.966007291667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45993.966007291667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45993.966007291667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45993.966007291667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45993.966007291667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45993.966007291667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45993.966007291667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45993.966007291667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45993.966007291667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45993.966007291667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45993.966007291667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45993.966007291667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45993.966007291667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45993.966007291667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45993.966007291667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45993.966007291667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45993.966007291667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45993.966007291667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45993.966007291667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45993.966007291667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45993.966007291667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45993.966007291667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45993.966007291667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45993.966007291667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45993.966007291667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45993.966007291667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45993.966007291667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45993.966007291667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45993.966007291667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45993.966007291667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45993.966007291667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45993.966007291667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45993.966007291667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45993.966007291667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45993.966007291667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45993.966007291667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45993.966007291667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45993.966007291667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45993.966007291667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45993.966007291667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45993.966007291667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45993.966007291667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45993.966007291667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45993.966007291667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45993.966007291667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45993.966007291667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45993.966007291667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45993.966007291667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45993.966007291667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45993.966007291667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45993.966007291667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45993.966007291667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45993.966007291667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45993.966007291667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45993.966007291667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45993.966007291667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45993.966007291667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45993.966007291667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45993.966007291667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45993.966007291667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45993.966007291667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45993.966007291667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45993.966007291667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45993.966007291667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45993.966007291667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45993.966007291667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45993.966007291667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45993.966007291667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45993.966007291667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45993.966007291667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45993.966007291667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45993.966007291667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45993.966007291667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45993.966007291667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45993.966007291667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45993.966007291667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45993.966007291667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45993.966007291667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45993.966007291667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45993.966007291667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45993.966007291667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45993.966007291667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45993.966007291667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45993.966007291667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45993.966007291667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45993.966007291667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45993.966007291667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45993.966007291667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45993.966007291667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45993.966007291667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45993.966007291667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45993.966007291667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45993.966007291667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45993.966007291667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45993.966007291667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45993.966007291667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45993.966007291667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45993.966007291667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45993.966007291667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45993.966007291667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45993.966007291667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45993.966007291667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45993.966007291667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45993.966007291667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45993.966007291667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45993.966007291667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45993.966007291667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45993.966007291667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45993.966007291667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45993.966007291667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45993.966007291667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45993.966007291667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45993.966007291667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45993.966007291667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45993.966007291667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45993.966007291667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45993.966007291667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45993.966007291667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45993.966007291667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45993.966007291667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45993.966007291667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45993.966007291667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45993.966007291667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45993.966007291667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45993.966007291667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45993.966007291667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45993.966007291667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45993.966007291667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45993.966007291667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45993.966007291667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45993.966007291667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45993.966007291667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45993.966007291667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45993.966007291667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45993.966007291667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45993.966007291667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45993.966007291667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45993.966007291667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45993.966007291667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45993.966007291667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45993.966007291667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45993.966007291667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45993.966007291667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45993.966007291667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45993.966007291667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45993.966007291667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45993.966007291667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45993.966007291667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45993.966007291667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45993.966007291667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45993.966007291667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45993.966007291667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45993.966007291667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45993.966007291667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45993.966007291667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45993.966007291667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45993.966007291667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45993.966007291667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45993.966007291667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45993.966007291667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45993.966007291667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45993.966007291667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45993.966007291667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45993.966007291667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45993.966007291667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45993.966007291667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45993.966007291667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45993.966007291667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45993.966007291667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45993.966007291667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45993.966007291667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45993.966007291667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45993.966007291667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45993.966007291667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45993.966007291667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45993.966007291667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45993.966007291667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45993.966007291667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45993.966007291667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45993.966007291667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45993.966007291667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45993.966007291667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45993.966007291667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45993.966007291667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45993.966007291667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45993.966007291667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45993.966007291667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45993.966007291667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45993.966007291667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45993.966007291667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45993.966007291667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45993.966007291667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45993.966007291667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45993.966007291667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45993.966007291667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45993.966007291667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45993.966007291667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45993.966007291667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45993.966007291667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45993.966007291667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45993.966007291667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45993.966007291667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45993.966007291667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45993.966007291667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45993.966007291667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45993.966007291667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45993.966007291667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45993.966007291667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45993.966007291667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45993.966007291667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45993.966007291667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45993.966007291667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45993.966007291667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45993.966007291667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45993.966007291667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45993.966007291667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45993.966007291667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45993.966007291667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45993.966007291667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45993.966007291667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45993.966007291667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45993.966007291667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45993.966007291667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45993.966007291667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45993.966007291667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45993.966007291667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45993.966007291667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45993.966007291667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45993.966007291667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45993.966007291667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45993.966007291667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45993.966007291667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45993.966007291667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45993.966007291667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45993.966007291667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45993.966007291667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45993.966007291667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45993.966007291667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45993.966007291667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45993.966007291667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45993.966007291667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45993.966007291667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45993.966007291667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45993.966007291667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45993.966007291667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45993.966007291667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45993.966007291667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45993.966007291667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45993.966007291667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45993.966007291667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45993.966007291667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45993.966007291667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45993.966007291667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45993.966007291667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45993.966007291667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45993.966007291667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45993.966007291667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45993.966007291667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45993.966007291667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45993.966007291667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45993.966007291667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45993.966007291667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45993.966007291667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45993.966007291667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45993.966007291667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45993.966007291667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45993.966007291667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45993.966007291667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45993.966007291667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45993.966007291667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45993.966007291667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45993.966007291667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45993.966007291667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45993.966007291667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45993.966007291667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45993.966007291667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45993.966007291667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45993.966007291667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45993.966007291667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45993.966007291667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45993.966007291667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45993.966007291667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45993.966007291667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45993.966007291667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45993.966007291667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45993.966007291667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45993.966007291667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45993.966007291667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45993.966007291667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45993.966007291667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45993.966007291667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45993.966007291667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45993.966007291667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45993.966007291667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45993.966007291667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45993.966007291667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45993.966007291667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45993.966007291667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45993.966007291667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45993.966007291667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45993.966007291667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45993.966007291667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45993.966007291667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45993.966007291667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45993.966007291667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45993.966007291667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45993.966007291667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45993.966007291667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45993.966007291667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45993.966007291667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45993.966007291667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45993.966007291667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45993.966007291667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45993.966007291667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45993.966007291667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45993.966007291667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45993.966007291667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45993.966007291667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45993.966007291667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45993.966007291667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45993.966007291667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45993.966007291667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45993.966007291667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45993.966007291667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45993.966007291667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45993.966007291667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45993.966007291667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45993.966007291667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45993.966007291667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45993.966007291667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45993.966007291667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45993.966007291667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45993.966007291667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45993.966007291667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45993.966007291667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45993.966007291667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45993.966007291667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45993.966007291667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45993.966007291667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45993.966007291667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45993.966007291667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45993.966007291667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45993.966007291667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45993.966007291667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45993.966007291667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45993.966007291667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45993.966007291667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45993.966007291667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45993.966007291667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45993.966007291667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45993.966007291667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45993.966007291667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45993.966007291667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45993.966007291667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45993.966007291667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45993.966007291667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45993.966007291667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45993.966007291667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45993.966007291667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45993.966007291667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45993.966007291667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45993.966007291667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45993.966007291667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45993.966007291667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45993.966007291667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45993.966007291667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45993.966007291667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45993.966007291667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45993.966007291667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45993.966007291667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45993.966007291667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45993.966007291667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45993.966007291667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45993.966007291667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45993.966007291667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45993.966007291667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45993.966007291667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45993.966007291667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45993.966007291667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45993.966007291667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45993.966007291667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45993.966007291667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45993.966007291667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45993.966007291667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45993.966007291667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45993.966007291667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45993.966007291667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45993.966007291667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45993.966007291667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45993.966007291667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45993.966007291667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45993.966007291667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45993.966007291667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45993.966007291667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45993.966007291667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45993.966007291667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45993.966007291667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45993.966007291667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45993.966007291667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45993.966007291667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45993.966007291667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45993.966007291667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45993.966007291667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45993.966007291667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45993.966007291667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45993.966007291667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45993.966007291667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45993.966007291667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45993.966007291667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45993.966007291667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45993.966007291667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45993.966007291667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45993.966007291667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45993.966007291667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45993.966007291667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45993.966007291667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45993.966007291667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45993.966007291667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45993.966007291667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45993.966007291667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45993.966007291667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45993.966007291667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45993.966007291667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45993.966007291667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45993.966007291667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45993.966007291667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45993.966007291667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45993.966007291667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45993.966007291667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45993.966007291667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45993.966007291667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45993.966007291667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45993.966007291667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45993.966007291667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45993.966007291667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45993.966007291667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45993.966007291667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45993.966007291667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45993.966007291667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45993.966007291667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45993.966007291667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45993.966007291667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45993.966007291667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45993.966007291667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45993.966007291667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45993.966007291667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45993.966007291667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45993.966007291667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45993.966007291667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45993.966007291667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45993.966007291667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45993.966007291667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45993.966007291667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45993.966007291667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45993.966007291667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45993.966007291667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45993.966007291667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45993.966007291667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45993.966007291667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45993.966007291667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45993.966007291667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45993.966007291667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45993.966007291667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45993.966007291667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45993.966007291667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45993.966007291667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45993.966007291667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45993.966007291667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45993.966007291667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45993.966007291667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45993.966007291667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45993.966007291667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45993.966007291667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45993.966007291667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45993.966007291667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45993.966007291667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45993.966007291667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45993.966007291667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45993.966007291667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45993.966007291667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45993.966007291667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45993.966007291667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45993.966007291667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45993.966007291667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45993.966007291667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45993.966007291667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45993.966007291667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45993.966007291667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45993.966007291667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45993.966007291667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45993.966007291667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45993.966007291667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45993.966007291667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45993.966007291667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45993.966007291667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45993.966007291667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45993.966007291667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45993.966007291667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45993.966007291667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45993.966007291667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45993.966007291667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45993.966007291667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45993.966007291667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45993.966007291667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45993.966007291667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45993.966007291667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45993.966007291667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45993.966007291667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45993.966007291667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45993.966007291667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45993.966007291667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45993.966007291667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45993.966007291667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45993.966007291667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45993.966007291667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45993.966007291667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45993.966007291667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45993.966007291667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45993.966007291667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45993.966007291667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45993.966007291667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45993.966007291667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45993.966007291667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45993.966007291667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45993.966007291667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45993.966007291667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45993.966007291667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45993.966007291667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45993.966007291667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45993.966007291667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45993.966007291667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45993.966007291667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45993.966007291667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45993.966007291667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45993.966007291667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45993.966007291667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45993.966007291667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45993.966007291667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45993.966007291667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45993.966007291667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45993.966007291667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45993.966007291667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45993.966007291667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45993.966007291667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45993.966007291667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45993.966007291667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45993.966007291667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45993.966007291667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45993.966007291667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45993.966007291667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45993.966007291667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45993.966007291667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45993.966007291667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45993.966007291667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45993.966007291667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45993.966007291667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45993.966007291667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45993.966007291667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45993.966007291667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45993.966007291667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45993.966007291667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45993.966007291667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45993.966007291667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45993.966007291667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45993.966007291667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45993.966007291667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45993.966007291667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45993.966007291667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45993.966007291667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45993.966007291667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45993.966007291667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45993.966007291667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45993.966007291667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45993.966007291667</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290.48528969907056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ca="1">IFERROR(NOW()-F3,"")</f>
        <v>0.22857673610997153</v>
      </c>
      <c r="H3" s="92">
        <v>45993.737430555557</v>
      </c>
      <c r="I3" s="110" t="str">
        <f>IFERROR(VLOOKUP(D3,DB!A:F,6,0),"")</f>
        <v>Generator-SG</v>
      </c>
      <c r="J3" s="110" t="str">
        <f>IFERROR(VLOOKUP(D3,DB!A:G,7,0),"")</f>
        <v>Dead</v>
      </c>
      <c r="K3" s="94" t="s">
        <v>39199</v>
      </c>
      <c r="L3" s="88" t="str">
        <f>IFERROR(VLOOKUP(D3,DB!A:I,9,0),"")</f>
        <v>Latis</v>
      </c>
    </row>
    <row r="4" spans="1:16" ht="15" customHeight="1">
      <c r="A4" s="154" t="s">
        <v>39200</v>
      </c>
      <c r="B4" s="110" t="str">
        <f>IFERROR(VLOOKUP(D4,DB!A:K,11,0),"")</f>
        <v>R4</v>
      </c>
      <c r="C4" s="90">
        <v>1</v>
      </c>
      <c r="D4" s="88" t="s">
        <v>36353</v>
      </c>
      <c r="E4" s="91" t="s">
        <v>39106</v>
      </c>
      <c r="F4" s="92">
        <v>45690.928472222222</v>
      </c>
      <c r="G4" s="93">
        <f ca="1">IFERROR(NOW()-F4,"")</f>
        <v>303.03753506944486</v>
      </c>
      <c r="H4" s="92">
        <v>45993.892835648148</v>
      </c>
      <c r="I4" s="110" t="str">
        <f>IFERROR(VLOOKUP(D4,DB!A:F,6,0),"")</f>
        <v>Generator-SG</v>
      </c>
      <c r="J4" s="110" t="str">
        <f>IFERROR(VLOOKUP(D4,DB!A:G,7,0),"")</f>
        <v>Weak</v>
      </c>
      <c r="K4" s="94" t="s">
        <v>39199</v>
      </c>
      <c r="L4" s="88" t="str">
        <f>IFERROR(VLOOKUP(D4,DB!A:I,9,0),"")</f>
        <v>Latis</v>
      </c>
    </row>
    <row r="5" spans="1:16" ht="15" customHeight="1">
      <c r="A5" s="110"/>
      <c r="B5" s="110" t="str">
        <f>IFERROR(VLOOKUP(D5,DB!A:K,11,0),"")</f>
        <v>R4</v>
      </c>
      <c r="C5" s="90">
        <v>1</v>
      </c>
      <c r="D5" s="88" t="s">
        <v>34656</v>
      </c>
      <c r="E5" s="91" t="s">
        <v>39106</v>
      </c>
      <c r="F5" s="92"/>
      <c r="G5" s="93">
        <f ca="1">IFERROR(NOW()-F5,"")</f>
        <v>45993.966007291667</v>
      </c>
      <c r="H5" s="92">
        <v>45993.953125</v>
      </c>
      <c r="I5" s="110" t="str">
        <f>IFERROR(VLOOKUP(D5,DB!A:F,6,0),"")</f>
        <v>SCECO</v>
      </c>
      <c r="J5" s="110" t="str">
        <f>IFERROR(VLOOKUP(D5,DB!A:G,7,0),"")</f>
        <v>Good</v>
      </c>
      <c r="K5" s="94"/>
      <c r="L5" s="88" t="str">
        <f>IFERROR(VLOOKUP(D5,DB!A:I,9,0),"")</f>
        <v>Latis</v>
      </c>
    </row>
    <row r="6" spans="1:16" ht="15" customHeight="1">
      <c r="A6" s="110"/>
      <c r="B6" s="110" t="str">
        <f>IFERROR(VLOOKUP(D6,DB!A:K,11,0),"")</f>
        <v/>
      </c>
      <c r="C6" s="90"/>
      <c r="D6" s="88"/>
      <c r="E6" s="91"/>
      <c r="F6" s="92"/>
      <c r="G6" s="93">
        <f ca="1">IFERROR(NOW()-F6,"")</f>
        <v>45993.966007291667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45993.966007291667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45993.966007291667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45993.966007291667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45993.966007291667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45993.966007291667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45993.966007291667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45993.966007291667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45993.966007291667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45993.966007291667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45993.966007291667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45993.966007291667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45993.966007291667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45993.966007291667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45993.966007291667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45993.966007291667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45993.966007291667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45993.966007291667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45993.966007291667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45993.966007291667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45993.966007291667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45993.966007291667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45993.966007291667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45993.966007291667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45993.966007291667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45993.966007291667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45993.966007291667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45993.966007291667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45993.966007291667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45993.966007291667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45993.966007291667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45993.966007291667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45993.966007291667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45993.966007291667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45993.966007291667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45993.966007291667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45993.966007291667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45993.966007291667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45993.966007291667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45993.966007291667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45993.966007291667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45993.966007291667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45993.966007291667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45993.966007291667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45993.966007291667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45993.966007291667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45993.966007291667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45993.966007291667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45993.966007291667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45993.966007291667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45993.966007291667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45993.966007291667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45993.966007291667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45993.966007291667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45993.966007291667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45993.966007291667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45993.966007291667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45993.966007291667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45993.966007291667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45993.966007291667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45993.966007291667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45993.966007291667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45993.966007291667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45993.966007291667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45993.966007291667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45993.966007291667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45993.966007291667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45993.966007291667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45993.966007291667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45993.966007291667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45993.966007291667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45993.966007291667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45993.966007291667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45993.966007291667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45993.966007291667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45993.966007291667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45993.966007291667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45993.966007291667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45993.966007291667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45993.966007291667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45993.966007291667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45993.966007291667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45993.966007291667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45993.966007291667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45993.966007291667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45993.966007291667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45993.966007291667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45993.966007291667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45993.966007291667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45993.966007291667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45993.966007291667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45993.966007291667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45993.966007291667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45993.966007291667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45993.966007291667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45993.966007291667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45993.966007291667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45993.966007291667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45993.966007291667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45993.966007291667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45993.966007291667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45993.966007291667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45993.966007291667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45993.966007291667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45993.966007291667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45993.966007291667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45993.966007291667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45993.966007291667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45993.966007291667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45993.966007291667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45993.966007291667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45993.966007291667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45993.966007291667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45993.966007291667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45993.966007291667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45993.966007291667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45993.966007291667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45993.966007291667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45993.966007291667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45993.966007291667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45993.966007291667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45993.966007291667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45993.966007291667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45993.966007291667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45993.966007291667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45993.966007291667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45993.966007291667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45993.966007291667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45993.966007291667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45993.966007291667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45993.966007291667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45993.966007291667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45993.966007291667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45993.966007291667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45993.966007291667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45993.966007291667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45993.966007291667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45993.966007291667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45993.966007291667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45993.966007291667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45993.966007291667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45993.966007291667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45993.966007291667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45993.966007291667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45993.966007291667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45993.966007291667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45993.966007291667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45993.966007291667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45993.966007291667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45993.966007291667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45993.966007291667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45993.966007291667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45993.966007291667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45993.966007291667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45993.966007291667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45993.966007291667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45993.966007291667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45993.966007291667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45993.966007291667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45993.966007291667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45993.966007291667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45993.966007291667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45993.966007291667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45993.966007291667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45993.966007291667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45993.966007291667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45993.966007291667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45993.966007291667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45993.966007291667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45993.966007291667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45993.966007291667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45993.966007291667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45993.966007291667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45993.966007291667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45993.966007291667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45993.966007291667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45993.966007291667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45993.966007291667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45993.966007291667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45993.966007291667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45993.966007291667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45993.966007291667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45993.966007291667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45993.966007291667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45993.966007291667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45993.966007291667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45993.966007291667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45993.966007291667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45993.966007291667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45993.966007291667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45993.966007291667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45993.966007291667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45993.966007291667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45993.966007291667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45993.966007291667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45993.966007291667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45993.966007291667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45993.966007291667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45993.966007291667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45993.966007291667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45993.966007291667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45993.966007291667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45993.966007291667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45993.966007291667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45993.966007291667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45993.966007291667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45993.966007291667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45993.966007291667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45993.966007291667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45993.966007291667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45993.966007291667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45993.966007291667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45993.966007291667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45993.966007291667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45993.966007291667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45993.966007291667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45993.966007291667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45993.966007291667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45993.966007291667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45993.966007291667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45993.966007291667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45993.966007291667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45993.966007291667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45993.966007291667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45993.966007291667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45993.966007291667</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20" sqref="A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102.13394710647844</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39189</v>
      </c>
      <c r="F3" s="38">
        <v>45926.188877314817</v>
      </c>
      <c r="G3" s="105">
        <f t="shared" ref="G3" ca="1" si="0">IFERROR(NOW()-F3,"")</f>
        <v>67.777129976850119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39189</v>
      </c>
      <c r="F4" s="107">
        <v>45948.661111111112</v>
      </c>
      <c r="G4" s="108">
        <f t="shared" ref="G4" ca="1" si="1">IFERROR(NOW()-F4,"")</f>
        <v>45.304896180554351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12.592708680553187</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37" t="s">
        <v>37071</v>
      </c>
      <c r="E6" s="37" t="s">
        <v>39106</v>
      </c>
      <c r="F6" s="38">
        <v>45993.83766203704</v>
      </c>
      <c r="G6" s="135">
        <f ca="1">IFERROR(NOW()-F6,"")</f>
        <v>0.12834525462676538</v>
      </c>
      <c r="H6" s="38">
        <v>45993.83216435185</v>
      </c>
      <c r="I6" s="37" t="str">
        <f>IFERROR(VLOOKUP(D6,DB!A:F,6,0),"")</f>
        <v>Generator-SG</v>
      </c>
      <c r="J6" s="37" t="str">
        <f>IFERROR(VLOOKUP(D6,DB!A:G,7,0),"")</f>
        <v>Vandalized</v>
      </c>
      <c r="K6" s="37" t="s">
        <v>39210</v>
      </c>
      <c r="L6" s="37" t="str">
        <f>IFERROR(VLOOKUP(D6,DB!A:I,9,0),"")</f>
        <v>Latis</v>
      </c>
    </row>
    <row r="7" spans="1:13">
      <c r="A7" s="37"/>
      <c r="B7" s="37" t="str">
        <f>IFERROR(VLOOKUP(D7,DB!A:K,11,0),"")</f>
        <v/>
      </c>
      <c r="C7" s="37"/>
      <c r="D7" s="37"/>
      <c r="E7" s="37"/>
      <c r="F7" s="38"/>
      <c r="G7" s="135">
        <f ca="1">IFERROR(NOW()-F7,"")</f>
        <v>45993.966007291667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45993.966007291667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45993.966007291667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45993.966007291667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45993.966007291667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45993.966007291667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45993.966007291667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45993.966007291667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45993.966007291667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45993.966007291667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45993.966007291667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45993.966007291667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45993.966007291667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45993.966007291667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45993.966007291667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45993.966007291667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45993.966007291667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45993.966007291667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45993.966007291667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45993.966007291667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45993.966007291667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45993.966007291667</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45993.966007291667</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30363</v>
      </c>
      <c r="E2" s="142" t="s">
        <v>39106</v>
      </c>
      <c r="F2" s="121">
        <v>45993.851203703707</v>
      </c>
      <c r="G2" s="72">
        <f ca="1">IFERROR(NOW()-F2,"-")</f>
        <v>0.11480358795961365</v>
      </c>
      <c r="H2" s="121">
        <v>45993.851203703707</v>
      </c>
      <c r="I2" s="119" t="str">
        <f>IFERROR(VLOOKUP(D2,DB!A:F,6,0),"")</f>
        <v>SCECO</v>
      </c>
      <c r="J2" s="119" t="str">
        <f>IFERROR(VLOOKUP(D2,DB!A:G,7,0),"")</f>
        <v>Dead+In progress+No BB Design</v>
      </c>
      <c r="K2" s="122" t="s">
        <v>39212</v>
      </c>
      <c r="L2" s="137" t="str">
        <f>IFERROR(VLOOKUP(D2,DB!A:I,9,0),"")</f>
        <v>Latis</v>
      </c>
    </row>
    <row r="3" spans="1:16382" ht="31.5" customHeight="1">
      <c r="A3" s="118"/>
      <c r="B3" s="119" t="str">
        <f>IFERROR(VLOOKUP(D3,DB!A:K,11,0),"")</f>
        <v/>
      </c>
      <c r="C3" s="120"/>
      <c r="D3" s="119"/>
      <c r="E3" s="142"/>
      <c r="F3" s="121"/>
      <c r="G3" s="72">
        <f ca="1">IFERROR(NOW()-F3,"-")</f>
        <v>45993.966007291667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45993.966007291667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45993.966007291667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45993.966007291667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45993.966007291667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45993.966007291667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45993.966007291667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45993.966007291667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45993.966007291667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45993.966007291667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45993.966007291667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45993.966007291667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45993.966007291667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45993.966007291667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45993.966007291667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45993.966007291667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45993.966007291667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45993.966007291667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45993.966007291667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45993.966007291667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45993.966007291667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45993.966007291667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45993.966007291667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45993.966007291667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45993.966007291667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45993.966007291667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45993.966007291667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45993.966007291667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45993.966007291667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45993.966007291667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45993.966007291667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45993.966007291667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45993.966007291667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45993.966007291667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45993.966007291667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45993.966007291667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45993.966007291667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45993.966007291667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45993.966007291667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45993.966007291667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45993.966007291667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45993.966007291667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45993.966007291667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45993.966007291667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45993.966007291667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45993.966007291667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45993.966007291667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45993.966007291667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45993.966007291667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45993.966007291667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45993.966007291667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45993.966007291667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45993.966007291667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45993.966007291667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45993.966007291667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45993.966007291667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45993.966007291667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45993.966007291667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45993.966007291667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45993.966007291667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45993.966007291667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45993.966007291667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45993.966007291667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45993.966007291667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45993.966007291667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45993.966007291667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45993.966007291667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45993.966007291667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45993.966007291667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45993.966007291667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45993.966007291667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45993.966007291667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45993.966007291667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45993.966007291667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45993.966007291667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45993.966007291667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45993.966007291667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45993.966007291667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45993.966007291667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45993.966007291667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45993.966007291667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45993.966007291667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45993.966007291667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45993.966007291667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45993.966007291667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45993.966007291667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45993.966007291667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45993.966007291667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45993.966007291667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45993.966007291667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45993.966007291667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45993.966007291667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45993.966007291667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45993.966007291667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45993.966007291667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45993.966007291667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45993.966007291667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45993.966007291667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45993.966007291667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45993.966007291667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45993.966007291667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45993.966007291667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45993.966007291667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45993.966007291667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45993.966007291667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45993.966007291667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45993.966007291667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45993.966007291667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45993.966007291667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45993.966007291667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45993.966007291667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45993.966007291667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45993.966007291667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45993.966007291667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45993.966007291667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45993.966007291667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45993.966007291667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45993.966007291667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45993.966007291667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45993.966007291667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45993.966007291667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45993.966007291667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45993.966007291667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45993.966007291667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45993.966007291667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45993.966007291667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45993.966007291667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45993.966007291667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45993.966007291667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45993.966007291667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45993.966007291667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45993.966007291667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45993.966007291667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45993.966007291667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45993.966007291667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45993.966007291667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45993.966007291667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45993.966007291667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45993.966007291667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45993.966007291667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45993.966007291667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45993.966007291667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45993.966007291667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45993.966007291667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45993.966007291667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45993.966007291667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45993.966007291667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45993.966007291667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45993.966007291667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45993.966007291667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45993.966007291667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45993.966007291667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45993.966007291667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45993.966007291667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45993.966007291667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45993.966007291667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45993.966007291667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45993.966007291667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45993.966007291667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45993.966007291667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45993.966007291667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45993.966007291667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45993.966007291667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45993.966007291667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45993.966007291667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45993.966007291667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45993.966007291667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45993.966007291667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45993.966007291667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45993.966007291667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45993.966007291667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45993.966007291667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45993.966007291667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45993.966007291667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45993.966007291667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45993.966007291667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45993.966007291667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45993.966007291667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45993.966007291667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45993.966007291667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45993.966007291667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45993.966007291667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45993.966007291667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45993.966007291667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45993.966007291667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45993.966007291667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45993.966007291667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45993.966007291667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45993.966007291667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45993.966007291667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45993.966007291667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45993.966007291667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45993.966007291667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45993.966007291667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45993.966007291667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45993.966007291667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45993.966007291667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45993.966007291667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45993.966007291667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45993.966007291667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45993.966007291667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45993.966007291667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45993.966007291667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45993.966007291667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45993.966007291667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45993.966007291667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45993.966007291667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45993.966007291667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45993.966007291667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45993.966007291667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45993.966007291667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45993.966007291667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45993.966007291667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45993.966007291667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45993.966007291667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45993.966007291667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45993.966007291667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45993.966007291667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45993.966007291667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45993.966007291667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45993.966007291667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45993.966007291667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45993.966007291667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45993.966007291667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45993.966007291667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45993.966007291667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45993.966007291667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45993.966007291667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45993.966007291667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45993.966007291667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45993.966007291667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45993.966007291667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45993.966007291667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45993.966007291667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45993.966007291667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45993.966007291667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45993.966007291667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45993.966007291667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45993.966007291667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45993.966007291667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45993.966007291667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45993.966007291667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45993.966007291667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45993.966007291667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45993.966007291667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45993.966007291667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45993.966007291667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45993.966007291667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45993.966007291667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45993.966007291667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45993.966007291667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45993.966007291667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45993.966007291667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45993.966007291667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45993.966007291667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45993.966007291667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45993.966007291667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45993.966007291667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45993.966007291667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45993.966007291667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45993.966007291667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45993.966007291667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45993.966007291667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45993.966007291667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45993.966007291667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45993.966007291667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45993.966007291667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45993.966007291667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45993.966007291667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45993.966007291667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45993.966007291667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45993.966007291667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45993.966007291667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45993.966007291667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45993.966007291667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45993.966007291667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45993.966007291667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45993.966007291667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45993.966007291667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45993.966007291667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45993.966007291667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45993.966007291667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45993.966007291667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45993.966007291667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45993.966007291667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45993.966007291667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45993.966007291667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45993.966007291667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45993.966007291667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45993.966007291667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45993.966007291667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45993.966007291667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45993.966007291667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45993.966007291667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45993.966007291667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45993.966007291667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45993.966007291667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45993.966007291667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45993.966007291667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45993.966007291667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45993.966007291667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45993.966007291667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45993.966007291667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45993.966007291667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45993.966007291667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45993.966007291667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45993.966007291667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45993.966007291667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45993.966007291667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45993.966007291667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45993.966007291667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45993.966007291667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45993.966007291667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45993.966007291667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45993.966007291667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45993.966007291667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45993.966007291667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45993.966007291667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45993.966007291667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45993.966007291667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45993.966007291667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45993.966007291667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45993.966007291667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45993.966007291667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45993.966007291667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45993.966007291667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45993.966007291667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45993.966007291667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45993.966007291667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45993.966007291667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45993.966007291667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45993.966007291667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45993.966007291667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45993.966007291667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45993.966007291667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45993.966007291667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45993.966007291667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45993.966007291667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45993.966007291667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45993.966007291667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45993.966007291667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45993.966007291667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45993.966007291667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45993.966007291667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45993.966007291667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45993.966007291667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45993.966007291667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45993.966007291667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45993.966007291667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45993.966007291667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45993.966007291667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45993.966007291667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45993.966007291667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45993.966007291667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45993.966007291667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45993.966007291667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45993.966007291667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45993.966007291667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45993.966007291667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45993.966007291667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45993.966007291667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45993.966007291667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45993.966007291667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45993.966007291667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45993.966007291667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45993.966007291667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45993.966007291667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45993.966007291667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45993.966007291667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45993.966007291667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45993.966007291667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45993.966007291667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45993.966007291667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45993.966007291667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45993.966007291667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45993.966007291667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45993.966007291667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45993.966007291667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45993.966007291667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45993.966007291667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45993.966007291667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45993.966007291667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45993.966007291667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45993.966007291667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45993.966007291667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45993.966007291667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45993.966007291667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45993.966007291667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45993.966007291667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45993.966007291667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45993.966007291667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45993.966007291667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45993.966007291667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45993.966007291667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45993.966007291667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45993.966007291667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45993.966007291667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45993.966007291667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45993.966007291667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45993.966007291667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45993.966007291667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45993.966007291667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45993.966007291667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45993.966007291667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45993.966007291667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45993.966007291667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45993.966007291667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45993.966007291667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45993.966007291667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45993.966007291667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45993.966007291667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45993.966007291667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45993.966007291667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45993.966007291667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45993.966007291667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45993.966007291667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45993.966007291667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45993.966007291667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45993.966007291667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45993.966007291667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45993.966007291667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45993.966007291667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45993.966007291667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45993.966007291667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45993.966007291667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45993.966007291667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45993.966007291667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45993.966007291667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45993.966007291667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45993.966007291667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45993.966007291667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45993.966007291667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45993.966007291667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45993.966007291667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45993.966007291667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45993.966007291667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45993.966007291667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45993.966007291667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45993.966007291667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45993.966007291667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45993.966007291667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45993.966007291667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45993.966007291667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45993.966007291667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45993.966007291667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45993.966007291667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45993.966007291667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45993.966007291667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45993.966007291667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45993.966007291667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45993.966007291667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45993.966007291667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45993.966007291667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45993.966007291667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45993.966007291667</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45993.966007291667</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2025-12-02T20:11:42Z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